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8L" sheetId="7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4" i="7" l="1"/>
  <c r="F568" i="7" l="1"/>
  <c r="F642" i="7" l="1"/>
  <c r="E642" i="7"/>
  <c r="D642" i="7"/>
  <c r="C642" i="7"/>
  <c r="E13" i="7" l="1"/>
  <c r="D22" i="7" l="1"/>
  <c r="F675" i="7" l="1"/>
  <c r="E675" i="7"/>
  <c r="D675" i="7"/>
  <c r="C675" i="7"/>
  <c r="F624" i="7"/>
  <c r="E624" i="7"/>
  <c r="F621" i="7"/>
  <c r="E621" i="7"/>
  <c r="F607" i="7"/>
  <c r="E607" i="7"/>
  <c r="F604" i="7"/>
  <c r="E604" i="7"/>
  <c r="F591" i="7"/>
  <c r="E591" i="7"/>
  <c r="F587" i="7"/>
  <c r="E587" i="7"/>
  <c r="F567" i="7"/>
  <c r="E567" i="7"/>
  <c r="F562" i="7"/>
  <c r="E562" i="7"/>
  <c r="D556" i="7"/>
  <c r="C556" i="7"/>
  <c r="F525" i="7"/>
  <c r="E525" i="7"/>
  <c r="F522" i="7"/>
  <c r="E522" i="7"/>
  <c r="F519" i="7"/>
  <c r="E519" i="7"/>
  <c r="F511" i="7"/>
  <c r="E511" i="7"/>
  <c r="F497" i="7"/>
  <c r="E497" i="7"/>
  <c r="C472" i="7"/>
  <c r="B472" i="7"/>
  <c r="C467" i="7"/>
  <c r="B467" i="7"/>
  <c r="C461" i="7"/>
  <c r="B461" i="7"/>
  <c r="C456" i="7"/>
  <c r="B456" i="7"/>
  <c r="D422" i="7"/>
  <c r="D421" i="7" s="1"/>
  <c r="D430" i="7" s="1"/>
  <c r="C422" i="7"/>
  <c r="C421" i="7" s="1"/>
  <c r="C430" i="7" s="1"/>
  <c r="H411" i="7"/>
  <c r="G411" i="7"/>
  <c r="F411" i="7"/>
  <c r="E411" i="7"/>
  <c r="D411" i="7"/>
  <c r="C411" i="7"/>
  <c r="B411" i="7"/>
  <c r="H410" i="7"/>
  <c r="G410" i="7"/>
  <c r="F410" i="7"/>
  <c r="E410" i="7"/>
  <c r="D410" i="7"/>
  <c r="C410" i="7"/>
  <c r="B410" i="7"/>
  <c r="I409" i="7"/>
  <c r="I408" i="7"/>
  <c r="I407" i="7"/>
  <c r="I405" i="7"/>
  <c r="I404" i="7"/>
  <c r="I403" i="7"/>
  <c r="I402" i="7"/>
  <c r="H401" i="7"/>
  <c r="G401" i="7"/>
  <c r="F401" i="7"/>
  <c r="E401" i="7"/>
  <c r="D401" i="7"/>
  <c r="C401" i="7"/>
  <c r="B401" i="7"/>
  <c r="I400" i="7"/>
  <c r="I399" i="7"/>
  <c r="I398" i="7"/>
  <c r="H397" i="7"/>
  <c r="G397" i="7"/>
  <c r="F397" i="7"/>
  <c r="E397" i="7"/>
  <c r="D397" i="7"/>
  <c r="C397" i="7"/>
  <c r="B397" i="7"/>
  <c r="I396" i="7"/>
  <c r="D377" i="7"/>
  <c r="C377" i="7"/>
  <c r="D365" i="7"/>
  <c r="C365" i="7"/>
  <c r="D357" i="7"/>
  <c r="C357" i="7"/>
  <c r="D338" i="7"/>
  <c r="C338" i="7"/>
  <c r="D327" i="7"/>
  <c r="C327" i="7"/>
  <c r="D297" i="7"/>
  <c r="D318" i="7" s="1"/>
  <c r="C297" i="7"/>
  <c r="C318" i="7" s="1"/>
  <c r="D285" i="7"/>
  <c r="C285" i="7"/>
  <c r="E266" i="7"/>
  <c r="E269" i="7" s="1"/>
  <c r="D266" i="7"/>
  <c r="D269" i="7" s="1"/>
  <c r="C266" i="7"/>
  <c r="C269" i="7" s="1"/>
  <c r="B266" i="7"/>
  <c r="B269" i="7" s="1"/>
  <c r="E258" i="7"/>
  <c r="E261" i="7" s="1"/>
  <c r="D258" i="7"/>
  <c r="D261" i="7" s="1"/>
  <c r="C258" i="7"/>
  <c r="C261" i="7" s="1"/>
  <c r="B258" i="7"/>
  <c r="B261" i="7" s="1"/>
  <c r="D244" i="7"/>
  <c r="C244" i="7"/>
  <c r="D232" i="7"/>
  <c r="C232" i="7"/>
  <c r="D228" i="7"/>
  <c r="C228" i="7"/>
  <c r="D224" i="7"/>
  <c r="C224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F197" i="7"/>
  <c r="F218" i="7" s="1"/>
  <c r="E197" i="7"/>
  <c r="E218" i="7" s="1"/>
  <c r="D197" i="7"/>
  <c r="D218" i="7" s="1"/>
  <c r="C197" i="7"/>
  <c r="C218" i="7" s="1"/>
  <c r="G196" i="7"/>
  <c r="G195" i="7"/>
  <c r="G194" i="7"/>
  <c r="G193" i="7"/>
  <c r="G192" i="7"/>
  <c r="G191" i="7"/>
  <c r="G190" i="7"/>
  <c r="G189" i="7"/>
  <c r="G188" i="7"/>
  <c r="H180" i="7"/>
  <c r="G180" i="7"/>
  <c r="F180" i="7"/>
  <c r="E180" i="7"/>
  <c r="I179" i="7"/>
  <c r="I178" i="7"/>
  <c r="I177" i="7"/>
  <c r="I176" i="7"/>
  <c r="I175" i="7"/>
  <c r="G168" i="7"/>
  <c r="F168" i="7"/>
  <c r="E168" i="7"/>
  <c r="G161" i="7"/>
  <c r="F161" i="7"/>
  <c r="E161" i="7"/>
  <c r="D129" i="7"/>
  <c r="C129" i="7"/>
  <c r="I116" i="7"/>
  <c r="H116" i="7"/>
  <c r="G116" i="7"/>
  <c r="F116" i="7"/>
  <c r="E116" i="7"/>
  <c r="D116" i="7"/>
  <c r="C116" i="7"/>
  <c r="B116" i="7"/>
  <c r="D95" i="7"/>
  <c r="C95" i="7"/>
  <c r="B95" i="7"/>
  <c r="D93" i="7"/>
  <c r="C93" i="7"/>
  <c r="B93" i="7"/>
  <c r="E92" i="7"/>
  <c r="E91" i="7"/>
  <c r="E90" i="7"/>
  <c r="E87" i="7"/>
  <c r="E86" i="7"/>
  <c r="E85" i="7"/>
  <c r="D84" i="7"/>
  <c r="C84" i="7"/>
  <c r="B84" i="7"/>
  <c r="E83" i="7"/>
  <c r="E82" i="7"/>
  <c r="D81" i="7"/>
  <c r="C81" i="7"/>
  <c r="B81" i="7"/>
  <c r="E80" i="7"/>
  <c r="E95" i="7" s="1"/>
  <c r="C67" i="7"/>
  <c r="C65" i="7"/>
  <c r="C57" i="7"/>
  <c r="C54" i="7"/>
  <c r="C48" i="7"/>
  <c r="C45" i="7"/>
  <c r="H35" i="7"/>
  <c r="G35" i="7"/>
  <c r="F35" i="7"/>
  <c r="E35" i="7"/>
  <c r="D35" i="7"/>
  <c r="C35" i="7"/>
  <c r="B35" i="7"/>
  <c r="H33" i="7"/>
  <c r="G33" i="7"/>
  <c r="F33" i="7"/>
  <c r="E33" i="7"/>
  <c r="D33" i="7"/>
  <c r="C33" i="7"/>
  <c r="B33" i="7"/>
  <c r="I32" i="7"/>
  <c r="I31" i="7"/>
  <c r="I30" i="7"/>
  <c r="I27" i="7"/>
  <c r="I26" i="7"/>
  <c r="H25" i="7"/>
  <c r="G25" i="7"/>
  <c r="F25" i="7"/>
  <c r="E25" i="7"/>
  <c r="D25" i="7"/>
  <c r="C25" i="7"/>
  <c r="B25" i="7"/>
  <c r="I24" i="7"/>
  <c r="I23" i="7"/>
  <c r="I22" i="7"/>
  <c r="H21" i="7"/>
  <c r="G21" i="7"/>
  <c r="F21" i="7"/>
  <c r="E21" i="7"/>
  <c r="D21" i="7"/>
  <c r="C21" i="7"/>
  <c r="B21" i="7"/>
  <c r="I20" i="7"/>
  <c r="I17" i="7"/>
  <c r="I16" i="7"/>
  <c r="H15" i="7"/>
  <c r="G15" i="7"/>
  <c r="F15" i="7"/>
  <c r="E15" i="7"/>
  <c r="D15" i="7"/>
  <c r="C15" i="7"/>
  <c r="B15" i="7"/>
  <c r="I14" i="7"/>
  <c r="I13" i="7"/>
  <c r="I12" i="7"/>
  <c r="H11" i="7"/>
  <c r="G11" i="7"/>
  <c r="F11" i="7"/>
  <c r="E11" i="7"/>
  <c r="D11" i="7"/>
  <c r="C11" i="7"/>
  <c r="B11" i="7"/>
  <c r="I10" i="7"/>
  <c r="I397" i="7" l="1"/>
  <c r="E81" i="7"/>
  <c r="F578" i="7"/>
  <c r="G406" i="7"/>
  <c r="G412" i="7" s="1"/>
  <c r="B406" i="7"/>
  <c r="B412" i="7" s="1"/>
  <c r="E406" i="7"/>
  <c r="E412" i="7" s="1"/>
  <c r="C51" i="7"/>
  <c r="H406" i="7"/>
  <c r="H412" i="7" s="1"/>
  <c r="E585" i="7"/>
  <c r="E597" i="7" s="1"/>
  <c r="E93" i="7"/>
  <c r="F585" i="7"/>
  <c r="F597" i="7" s="1"/>
  <c r="D88" i="7"/>
  <c r="D96" i="7" s="1"/>
  <c r="B18" i="7"/>
  <c r="H18" i="7"/>
  <c r="D236" i="7"/>
  <c r="D349" i="7"/>
  <c r="F406" i="7"/>
  <c r="B466" i="7"/>
  <c r="I11" i="7"/>
  <c r="G28" i="7"/>
  <c r="E18" i="7"/>
  <c r="G18" i="7"/>
  <c r="C28" i="7"/>
  <c r="B88" i="7"/>
  <c r="B96" i="7" s="1"/>
  <c r="E615" i="7"/>
  <c r="E631" i="7"/>
  <c r="E84" i="7"/>
  <c r="D28" i="7"/>
  <c r="F28" i="7"/>
  <c r="C88" i="7"/>
  <c r="C96" i="7" s="1"/>
  <c r="C455" i="7"/>
  <c r="F510" i="7"/>
  <c r="F540" i="7" s="1"/>
  <c r="I35" i="7"/>
  <c r="C236" i="7"/>
  <c r="D370" i="7"/>
  <c r="E578" i="7"/>
  <c r="B28" i="7"/>
  <c r="H28" i="7"/>
  <c r="I25" i="7"/>
  <c r="C466" i="7"/>
  <c r="E510" i="7"/>
  <c r="E540" i="7" s="1"/>
  <c r="I21" i="7"/>
  <c r="E28" i="7"/>
  <c r="C370" i="7"/>
  <c r="I411" i="7"/>
  <c r="B455" i="7"/>
  <c r="C349" i="7"/>
  <c r="I15" i="7"/>
  <c r="I33" i="7"/>
  <c r="C18" i="7"/>
  <c r="D18" i="7"/>
  <c r="F18" i="7"/>
  <c r="C60" i="7"/>
  <c r="D406" i="7"/>
  <c r="D412" i="7" s="1"/>
  <c r="F412" i="7"/>
  <c r="I180" i="7"/>
  <c r="G197" i="7"/>
  <c r="G218" i="7" s="1"/>
  <c r="I401" i="7"/>
  <c r="F631" i="7"/>
  <c r="C406" i="7"/>
  <c r="C412" i="7" s="1"/>
  <c r="I410" i="7"/>
  <c r="F615" i="7"/>
  <c r="G36" i="7" l="1"/>
  <c r="E88" i="7"/>
  <c r="E96" i="7" s="1"/>
  <c r="E36" i="7"/>
  <c r="I406" i="7"/>
  <c r="I412" i="7" s="1"/>
  <c r="B36" i="7"/>
  <c r="C68" i="7"/>
  <c r="H36" i="7"/>
  <c r="I18" i="7"/>
  <c r="F36" i="7"/>
  <c r="D36" i="7"/>
  <c r="C36" i="7"/>
  <c r="I28" i="7"/>
  <c r="I36" i="7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<sst xmlns="http://schemas.openxmlformats.org/spreadsheetml/2006/main" count="664" uniqueCount="451">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</sst>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D716" sqref="D71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1594801.45</v>
      </c>
      <c r="E10" s="12">
        <v>49438.9</v>
      </c>
      <c r="F10" s="12"/>
      <c r="G10" s="12">
        <v>982149.56</v>
      </c>
      <c r="H10" s="12"/>
      <c r="I10" s="13">
        <f>B10+SUM(D10:H10)</f>
        <v>2626389.91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49997.39</v>
      </c>
      <c r="F11" s="12">
        <f t="shared" si="0"/>
        <v>0</v>
      </c>
      <c r="G11" s="12">
        <f t="shared" si="0"/>
        <v>65620.87</v>
      </c>
      <c r="H11" s="12">
        <f t="shared" si="0"/>
        <v>0</v>
      </c>
      <c r="I11" s="13">
        <f t="shared" si="0"/>
        <v>115618.26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65620.87</v>
      </c>
      <c r="H12" s="17"/>
      <c r="I12" s="18">
        <f>B12+SUM(D12:H12)</f>
        <v>65620.87</v>
      </c>
    </row>
    <row r="13" spans="1:10" x14ac:dyDescent="0.2">
      <c r="A13" s="15" t="s">
        <v>17</v>
      </c>
      <c r="B13" s="17"/>
      <c r="C13" s="17"/>
      <c r="D13" s="17"/>
      <c r="E13" s="17">
        <f>7999.99+41997.4</f>
        <v>49997.39</v>
      </c>
      <c r="F13" s="16"/>
      <c r="G13" s="17"/>
      <c r="H13" s="16"/>
      <c r="I13" s="18">
        <f>B13+SUM(D13:H13)</f>
        <v>49997.39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86768.76999999999</v>
      </c>
      <c r="H15" s="12">
        <f t="shared" si="1"/>
        <v>0</v>
      </c>
      <c r="I15" s="13">
        <f t="shared" si="1"/>
        <v>86768.76999999999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36771.379999999997</v>
      </c>
      <c r="H16" s="16"/>
      <c r="I16" s="18">
        <f>B16+SUM(D16:H16)</f>
        <v>36771.379999999997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49997.39</v>
      </c>
      <c r="H17" s="17"/>
      <c r="I17" s="18">
        <f>B17+SUM(D17:H17)</f>
        <v>49997.39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1594801.45</v>
      </c>
      <c r="E18" s="12">
        <f t="shared" si="2"/>
        <v>99436.290000000008</v>
      </c>
      <c r="F18" s="12">
        <f t="shared" si="2"/>
        <v>0</v>
      </c>
      <c r="G18" s="12">
        <f t="shared" si="2"/>
        <v>961001.66</v>
      </c>
      <c r="H18" s="12">
        <f t="shared" si="2"/>
        <v>0</v>
      </c>
      <c r="I18" s="13">
        <f t="shared" si="2"/>
        <v>2655239.4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845679.01</v>
      </c>
      <c r="E20" s="12">
        <v>46052.32</v>
      </c>
      <c r="F20" s="12"/>
      <c r="G20" s="12">
        <v>970149.57</v>
      </c>
      <c r="H20" s="12"/>
      <c r="I20" s="13">
        <f>B20+SUM(D20:H20)</f>
        <v>1861880.9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39870.04</v>
      </c>
      <c r="E21" s="12">
        <f t="shared" si="3"/>
        <v>50323.1</v>
      </c>
      <c r="F21" s="12">
        <f t="shared" si="3"/>
        <v>0</v>
      </c>
      <c r="G21" s="12">
        <f t="shared" si="3"/>
        <v>65620.87</v>
      </c>
      <c r="H21" s="12">
        <f t="shared" si="3"/>
        <v>0</v>
      </c>
      <c r="I21" s="13">
        <f t="shared" si="3"/>
        <v>155814.00999999998</v>
      </c>
    </row>
    <row r="22" spans="1:9" x14ac:dyDescent="0.2">
      <c r="A22" s="15" t="s">
        <v>23</v>
      </c>
      <c r="B22" s="17"/>
      <c r="C22" s="17"/>
      <c r="D22" s="17">
        <f>17619.65+22250.39</f>
        <v>39870.04</v>
      </c>
      <c r="E22" s="17">
        <v>2325.6999999999998</v>
      </c>
      <c r="F22" s="17"/>
      <c r="G22" s="17"/>
      <c r="H22" s="16"/>
      <c r="I22" s="18">
        <f>B22+SUM(D22:H22)</f>
        <v>42195.74</v>
      </c>
    </row>
    <row r="23" spans="1:9" x14ac:dyDescent="0.2">
      <c r="A23" s="15" t="s">
        <v>17</v>
      </c>
      <c r="B23" s="16"/>
      <c r="C23" s="16"/>
      <c r="D23" s="17"/>
      <c r="E23" s="17">
        <v>47997.4</v>
      </c>
      <c r="F23" s="16"/>
      <c r="G23" s="17">
        <v>65620.87</v>
      </c>
      <c r="H23" s="16"/>
      <c r="I23" s="18">
        <f>B23+SUM(D23:H23)</f>
        <v>113618.26999999999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84768.78</v>
      </c>
      <c r="H25" s="12">
        <f t="shared" si="4"/>
        <v>0</v>
      </c>
      <c r="I25" s="13">
        <f t="shared" si="4"/>
        <v>84768.78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36771.379999999997</v>
      </c>
      <c r="H26" s="16"/>
      <c r="I26" s="18">
        <f>B26+SUM(D26:H26)</f>
        <v>36771.379999999997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47997.4</v>
      </c>
      <c r="H27" s="17"/>
      <c r="I27" s="18">
        <f>B27+SUM(D27:H27)</f>
        <v>47997.4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885549.05</v>
      </c>
      <c r="E28" s="12">
        <f t="shared" si="5"/>
        <v>96375.42</v>
      </c>
      <c r="F28" s="12">
        <f t="shared" si="5"/>
        <v>0</v>
      </c>
      <c r="G28" s="12">
        <f t="shared" si="5"/>
        <v>951001.65999999992</v>
      </c>
      <c r="H28" s="12">
        <f t="shared" si="5"/>
        <v>0</v>
      </c>
      <c r="I28" s="13">
        <f t="shared" si="5"/>
        <v>1932926.13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749122.44</v>
      </c>
      <c r="E35" s="24">
        <f t="shared" si="7"/>
        <v>3386.5800000000017</v>
      </c>
      <c r="F35" s="24">
        <f t="shared" si="7"/>
        <v>0</v>
      </c>
      <c r="G35" s="24">
        <f t="shared" si="7"/>
        <v>11999.990000000107</v>
      </c>
      <c r="H35" s="24">
        <f t="shared" si="7"/>
        <v>0</v>
      </c>
      <c r="I35" s="25">
        <f t="shared" si="7"/>
        <v>764509.01000000024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709252.39999999991</v>
      </c>
      <c r="E36" s="27">
        <f t="shared" si="8"/>
        <v>3060.8700000000099</v>
      </c>
      <c r="F36" s="27">
        <f t="shared" si="8"/>
        <v>0</v>
      </c>
      <c r="G36" s="27">
        <f t="shared" si="8"/>
        <v>10000.000000000116</v>
      </c>
      <c r="H36" s="27">
        <f t="shared" si="8"/>
        <v>0</v>
      </c>
      <c r="I36" s="28">
        <f t="shared" si="8"/>
        <v>722313.27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>
        <v>10000</v>
      </c>
      <c r="C80" s="52"/>
      <c r="D80" s="52"/>
      <c r="E80" s="53">
        <f>B80+C80+D80</f>
        <v>10000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10000</v>
      </c>
      <c r="C88" s="62">
        <f>C80+C81-C84</f>
        <v>0</v>
      </c>
      <c r="D88" s="62">
        <f>D80+D81-D84</f>
        <v>0</v>
      </c>
      <c r="E88" s="63">
        <f>E80+E81-E84</f>
        <v>10000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10000</v>
      </c>
      <c r="C95" s="69">
        <f>C80-C90</f>
        <v>0</v>
      </c>
      <c r="D95" s="69">
        <f>D80-D90</f>
        <v>0</v>
      </c>
      <c r="E95" s="69">
        <f>E80-E90</f>
        <v>10000</v>
      </c>
    </row>
    <row r="96" spans="1:5" ht="13.5" thickBot="1" x14ac:dyDescent="0.25">
      <c r="A96" s="70" t="s">
        <v>21</v>
      </c>
      <c r="B96" s="71">
        <f>B88-B93</f>
        <v>10000</v>
      </c>
      <c r="C96" s="71">
        <f>C88-C93</f>
        <v>0</v>
      </c>
      <c r="D96" s="71">
        <f>D88-D93</f>
        <v>0</v>
      </c>
      <c r="E96" s="71">
        <f>E88-E93</f>
        <v>10000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49.89</v>
      </c>
      <c r="D338" s="255">
        <f>SUM(D339:D348)</f>
        <v>42.36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49.89</v>
      </c>
      <c r="D342" s="272">
        <v>42.36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49.89</v>
      </c>
      <c r="D349" s="181">
        <f>D327+D338</f>
        <v>42.36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107072.95</v>
      </c>
      <c r="D383" s="288">
        <v>138715.69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27779.46</v>
      </c>
      <c r="D421" s="353">
        <f>D422+D425+D426+D427+D428</f>
        <v>35642.839999999997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24596</v>
      </c>
      <c r="D425" s="214">
        <v>21460.54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3183.46</v>
      </c>
      <c r="D428" s="214">
        <v>14182.3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27779.46</v>
      </c>
      <c r="D430" s="217">
        <f>SUM(D418+D419+D420+D421+D429)</f>
        <v>35642.839999999997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7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7083</v>
      </c>
      <c r="C466" s="370">
        <f>C467+C472</f>
        <v>1422.36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7083</v>
      </c>
      <c r="C472" s="383">
        <f>SUM(C474:C476)</f>
        <v>1422.36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8" t="s">
        <v>420</v>
      </c>
      <c r="B474" s="374">
        <v>7083</v>
      </c>
      <c r="C474" s="374">
        <v>1422.36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319</v>
      </c>
      <c r="F510" s="370">
        <f>SUM(F511+F519+F522+F525)</f>
        <v>406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319</v>
      </c>
      <c r="F525" s="404">
        <f>SUM(F526:F539)</f>
        <v>406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319</v>
      </c>
      <c r="F539" s="375">
        <v>406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319</v>
      </c>
      <c r="F540" s="285">
        <f>SUM(F497+F506+F507+F508+F509+F510)</f>
        <v>406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68808.679999999993</v>
      </c>
      <c r="D546" s="282">
        <v>31159.09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89441.03</v>
      </c>
      <c r="D548" s="375">
        <v>186203.68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12819.98</v>
      </c>
      <c r="D551" s="375">
        <v>12817.23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>
        <v>0</v>
      </c>
      <c r="D553" s="375">
        <v>0</v>
      </c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171069.69</v>
      </c>
      <c r="D556" s="285">
        <f>SUM(D546:D555)</f>
        <v>230180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87509.119999999995</v>
      </c>
      <c r="F567" s="414">
        <f>SUM(F568:F577)</f>
        <v>150532.41</v>
      </c>
    </row>
    <row r="568" spans="1:6" x14ac:dyDescent="0.2">
      <c r="A568" s="795" t="s">
        <v>343</v>
      </c>
      <c r="B568" s="796"/>
      <c r="C568" s="796"/>
      <c r="D568" s="797"/>
      <c r="E568" s="415">
        <v>50172.25</v>
      </c>
      <c r="F568" s="415">
        <f>63418.15+5052.72</f>
        <v>68470.87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35741.58</v>
      </c>
      <c r="F572" s="375">
        <v>80767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1595.29</v>
      </c>
      <c r="F577" s="410">
        <v>1294.54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87509.119999999995</v>
      </c>
      <c r="F578" s="255">
        <f>SUM(F562+F566+F567)</f>
        <v>150532.41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2854.88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2854.88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>
        <v>2854.88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2854.88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31.029999999999998</v>
      </c>
      <c r="F604" s="370">
        <f>SUM(F605:F606)</f>
        <v>1.26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1.97</v>
      </c>
      <c r="F605" s="282">
        <v>1.26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29.06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31.029999999999998</v>
      </c>
      <c r="F615" s="255">
        <f>F603+F604+F607</f>
        <v>1.26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2479.66</v>
      </c>
    </row>
    <row r="625" spans="1:6" x14ac:dyDescent="0.2">
      <c r="A625" s="721" t="s">
        <v>385</v>
      </c>
      <c r="B625" s="722"/>
      <c r="C625" s="722"/>
      <c r="D625" s="723"/>
      <c r="E625" s="374"/>
      <c r="F625" s="374">
        <v>2479.66</v>
      </c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2479.66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1506.99</v>
      </c>
      <c r="E642" s="451">
        <f>SUM(E643:E672)</f>
        <v>0</v>
      </c>
      <c r="F642" s="451">
        <f>SUM(F643:F672)</f>
        <v>10883.82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>
        <v>1506.99</v>
      </c>
      <c r="E656" s="452"/>
      <c r="F656" s="176">
        <v>10883.82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>
        <f>1500+2100+12630</f>
        <v>16230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1506.99</v>
      </c>
      <c r="E675" s="255">
        <f>E642+E673+E674</f>
        <v>0</v>
      </c>
      <c r="F675" s="255">
        <f>F642+F673+F674</f>
        <v>27113.82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79</v>
      </c>
      <c r="D683" s="433">
        <v>84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howPageBreaks="1" fitToPage="1" topLeftCell="A638">
      <selection activeCell="G656" sqref="G6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4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0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60">
      <selection activeCell="G567" sqref="G56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2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K16" sqref="K1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O29" sqref="O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&amp;C&amp;"-,Standardowy"XVIII Liceum Ogólnokształcące im. Jana Zamoyskiego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&amp;C&amp;"-,Standardowy"XVIII Liceum Ogólnokształcące im. Jana Zamoyskiego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2022-04-22T09:38:50Z</dcterms:modified>
</cp:coreProperties>
</file>