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62L" sheetId="14" r:id="rId1"/>
  </sheets>
  <definedNames>
    <definedName name="Z_2B2FFF89_1EFD_4F29_9BB4_2E6F1F8C706C_.wvu.Rows" localSheetId="0" hidden="1">'62L'!$1:$1</definedName>
  </definedName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8" i="14" l="1"/>
  <c r="F577" i="14" l="1"/>
  <c r="F568" i="14"/>
  <c r="F642" i="14" l="1"/>
  <c r="E642" i="14"/>
  <c r="D642" i="14"/>
  <c r="C642" i="14"/>
  <c r="D22" i="14" l="1"/>
  <c r="F675" i="14" l="1"/>
  <c r="E675" i="14"/>
  <c r="D675" i="14"/>
  <c r="C675" i="14"/>
  <c r="F624" i="14"/>
  <c r="E624" i="14"/>
  <c r="F621" i="14"/>
  <c r="E621" i="14"/>
  <c r="F607" i="14"/>
  <c r="E607" i="14"/>
  <c r="F604" i="14"/>
  <c r="E604" i="14"/>
  <c r="F591" i="14"/>
  <c r="E591" i="14"/>
  <c r="F587" i="14"/>
  <c r="E587" i="14"/>
  <c r="F567" i="14"/>
  <c r="E567" i="14"/>
  <c r="F562" i="14"/>
  <c r="E562" i="14"/>
  <c r="D556" i="14"/>
  <c r="C556" i="14"/>
  <c r="E525" i="14"/>
  <c r="F522" i="14"/>
  <c r="E522" i="14"/>
  <c r="F519" i="14"/>
  <c r="E519" i="14"/>
  <c r="F511" i="14"/>
  <c r="E511" i="14"/>
  <c r="F497" i="14"/>
  <c r="E497" i="14"/>
  <c r="C472" i="14"/>
  <c r="B472" i="14"/>
  <c r="C467" i="14"/>
  <c r="B467" i="14"/>
  <c r="C461" i="14"/>
  <c r="B461" i="14"/>
  <c r="C456" i="14"/>
  <c r="B456" i="14"/>
  <c r="D422" i="14"/>
  <c r="D421" i="14" s="1"/>
  <c r="D430" i="14" s="1"/>
  <c r="C422" i="14"/>
  <c r="C421" i="14" s="1"/>
  <c r="C430" i="14" s="1"/>
  <c r="H411" i="14"/>
  <c r="G411" i="14"/>
  <c r="F411" i="14"/>
  <c r="E411" i="14"/>
  <c r="D411" i="14"/>
  <c r="C411" i="14"/>
  <c r="B411" i="14"/>
  <c r="H410" i="14"/>
  <c r="G410" i="14"/>
  <c r="F410" i="14"/>
  <c r="E410" i="14"/>
  <c r="D410" i="14"/>
  <c r="C410" i="14"/>
  <c r="B410" i="14"/>
  <c r="I409" i="14"/>
  <c r="I408" i="14"/>
  <c r="I407" i="14"/>
  <c r="I405" i="14"/>
  <c r="I404" i="14"/>
  <c r="I403" i="14"/>
  <c r="I402" i="14"/>
  <c r="H401" i="14"/>
  <c r="G401" i="14"/>
  <c r="F401" i="14"/>
  <c r="E401" i="14"/>
  <c r="D401" i="14"/>
  <c r="C401" i="14"/>
  <c r="B401" i="14"/>
  <c r="I400" i="14"/>
  <c r="I399" i="14"/>
  <c r="I398" i="14"/>
  <c r="H397" i="14"/>
  <c r="G397" i="14"/>
  <c r="F397" i="14"/>
  <c r="E397" i="14"/>
  <c r="D397" i="14"/>
  <c r="C397" i="14"/>
  <c r="B397" i="14"/>
  <c r="I396" i="14"/>
  <c r="D377" i="14"/>
  <c r="C377" i="14"/>
  <c r="D365" i="14"/>
  <c r="C365" i="14"/>
  <c r="D357" i="14"/>
  <c r="C357" i="14"/>
  <c r="D338" i="14"/>
  <c r="C338" i="14"/>
  <c r="D327" i="14"/>
  <c r="C327" i="14"/>
  <c r="D297" i="14"/>
  <c r="D318" i="14" s="1"/>
  <c r="C297" i="14"/>
  <c r="C318" i="14" s="1"/>
  <c r="D285" i="14"/>
  <c r="C285" i="14"/>
  <c r="E266" i="14"/>
  <c r="E269" i="14" s="1"/>
  <c r="D266" i="14"/>
  <c r="D269" i="14" s="1"/>
  <c r="C266" i="14"/>
  <c r="C269" i="14" s="1"/>
  <c r="B266" i="14"/>
  <c r="B269" i="14" s="1"/>
  <c r="E258" i="14"/>
  <c r="E261" i="14" s="1"/>
  <c r="D258" i="14"/>
  <c r="D261" i="14" s="1"/>
  <c r="C258" i="14"/>
  <c r="C261" i="14" s="1"/>
  <c r="B258" i="14"/>
  <c r="B261" i="14" s="1"/>
  <c r="D244" i="14"/>
  <c r="C244" i="14"/>
  <c r="D232" i="14"/>
  <c r="C232" i="14"/>
  <c r="D228" i="14"/>
  <c r="C228" i="14"/>
  <c r="D224" i="14"/>
  <c r="C224" i="14"/>
  <c r="G217" i="14"/>
  <c r="G216" i="14"/>
  <c r="G215" i="14"/>
  <c r="G214" i="14"/>
  <c r="G213" i="14"/>
  <c r="G212" i="14"/>
  <c r="G211" i="14"/>
  <c r="G210" i="14"/>
  <c r="G209" i="14"/>
  <c r="G208" i="14"/>
  <c r="G207" i="14"/>
  <c r="G206" i="14"/>
  <c r="G205" i="14"/>
  <c r="G204" i="14"/>
  <c r="G203" i="14"/>
  <c r="G202" i="14"/>
  <c r="G201" i="14"/>
  <c r="G200" i="14"/>
  <c r="G199" i="14"/>
  <c r="G198" i="14"/>
  <c r="F197" i="14"/>
  <c r="F218" i="14" s="1"/>
  <c r="E197" i="14"/>
  <c r="E218" i="14" s="1"/>
  <c r="D197" i="14"/>
  <c r="D218" i="14" s="1"/>
  <c r="C197" i="14"/>
  <c r="C218" i="14" s="1"/>
  <c r="G196" i="14"/>
  <c r="G195" i="14"/>
  <c r="G194" i="14"/>
  <c r="G193" i="14"/>
  <c r="G192" i="14"/>
  <c r="G191" i="14"/>
  <c r="G190" i="14"/>
  <c r="G189" i="14"/>
  <c r="G188" i="14"/>
  <c r="H180" i="14"/>
  <c r="G180" i="14"/>
  <c r="F180" i="14"/>
  <c r="E180" i="14"/>
  <c r="I179" i="14"/>
  <c r="I178" i="14"/>
  <c r="I177" i="14"/>
  <c r="I176" i="14"/>
  <c r="I175" i="14"/>
  <c r="G168" i="14"/>
  <c r="F168" i="14"/>
  <c r="E168" i="14"/>
  <c r="G161" i="14"/>
  <c r="F161" i="14"/>
  <c r="E161" i="14"/>
  <c r="D129" i="14"/>
  <c r="C129" i="14"/>
  <c r="I116" i="14"/>
  <c r="H116" i="14"/>
  <c r="G116" i="14"/>
  <c r="F116" i="14"/>
  <c r="E116" i="14"/>
  <c r="D116" i="14"/>
  <c r="C116" i="14"/>
  <c r="B116" i="14"/>
  <c r="D95" i="14"/>
  <c r="C95" i="14"/>
  <c r="B95" i="14"/>
  <c r="D93" i="14"/>
  <c r="C93" i="14"/>
  <c r="B93" i="14"/>
  <c r="E92" i="14"/>
  <c r="E91" i="14"/>
  <c r="E90" i="14"/>
  <c r="E87" i="14"/>
  <c r="E86" i="14"/>
  <c r="E85" i="14"/>
  <c r="D84" i="14"/>
  <c r="C84" i="14"/>
  <c r="B84" i="14"/>
  <c r="E83" i="14"/>
  <c r="E82" i="14"/>
  <c r="D81" i="14"/>
  <c r="C81" i="14"/>
  <c r="B81" i="14"/>
  <c r="E80" i="14"/>
  <c r="E95" i="14" s="1"/>
  <c r="C67" i="14"/>
  <c r="C65" i="14"/>
  <c r="C57" i="14"/>
  <c r="C54" i="14"/>
  <c r="C48" i="14"/>
  <c r="C45" i="14"/>
  <c r="H35" i="14"/>
  <c r="G35" i="14"/>
  <c r="F35" i="14"/>
  <c r="E35" i="14"/>
  <c r="D35" i="14"/>
  <c r="C35" i="14"/>
  <c r="B35" i="14"/>
  <c r="H33" i="14"/>
  <c r="G33" i="14"/>
  <c r="F33" i="14"/>
  <c r="E33" i="14"/>
  <c r="D33" i="14"/>
  <c r="C33" i="14"/>
  <c r="B33" i="14"/>
  <c r="I32" i="14"/>
  <c r="I31" i="14"/>
  <c r="I30" i="14"/>
  <c r="I27" i="14"/>
  <c r="I26" i="14"/>
  <c r="H25" i="14"/>
  <c r="G25" i="14"/>
  <c r="F25" i="14"/>
  <c r="E25" i="14"/>
  <c r="D25" i="14"/>
  <c r="C25" i="14"/>
  <c r="B25" i="14"/>
  <c r="I24" i="14"/>
  <c r="I23" i="14"/>
  <c r="I22" i="14"/>
  <c r="H21" i="14"/>
  <c r="G21" i="14"/>
  <c r="F21" i="14"/>
  <c r="E21" i="14"/>
  <c r="D21" i="14"/>
  <c r="C21" i="14"/>
  <c r="B21" i="14"/>
  <c r="I20" i="14"/>
  <c r="I17" i="14"/>
  <c r="I16" i="14"/>
  <c r="H15" i="14"/>
  <c r="G15" i="14"/>
  <c r="F15" i="14"/>
  <c r="E15" i="14"/>
  <c r="D15" i="14"/>
  <c r="C15" i="14"/>
  <c r="B15" i="14"/>
  <c r="I14" i="14"/>
  <c r="I13" i="14"/>
  <c r="I12" i="14"/>
  <c r="H11" i="14"/>
  <c r="G11" i="14"/>
  <c r="F11" i="14"/>
  <c r="E11" i="14"/>
  <c r="D11" i="14"/>
  <c r="C11" i="14"/>
  <c r="B11" i="14"/>
  <c r="I10" i="14"/>
  <c r="E631" i="14" l="1"/>
  <c r="D18" i="14"/>
  <c r="H28" i="14"/>
  <c r="C88" i="14"/>
  <c r="C96" i="14" s="1"/>
  <c r="F615" i="14"/>
  <c r="B28" i="14"/>
  <c r="F578" i="14"/>
  <c r="D349" i="14"/>
  <c r="F18" i="14"/>
  <c r="E93" i="14"/>
  <c r="B455" i="14"/>
  <c r="C370" i="14"/>
  <c r="D88" i="14"/>
  <c r="D96" i="14" s="1"/>
  <c r="F406" i="14"/>
  <c r="F412" i="14" s="1"/>
  <c r="B466" i="14"/>
  <c r="E510" i="14"/>
  <c r="E540" i="14" s="1"/>
  <c r="E615" i="14"/>
  <c r="C18" i="14"/>
  <c r="E406" i="14"/>
  <c r="E412" i="14" s="1"/>
  <c r="C466" i="14"/>
  <c r="B18" i="14"/>
  <c r="H18" i="14"/>
  <c r="H36" i="14" s="1"/>
  <c r="B88" i="14"/>
  <c r="B96" i="14" s="1"/>
  <c r="I411" i="14"/>
  <c r="E28" i="14"/>
  <c r="I21" i="14"/>
  <c r="F631" i="14"/>
  <c r="E84" i="14"/>
  <c r="C349" i="14"/>
  <c r="D370" i="14"/>
  <c r="F585" i="14"/>
  <c r="F597" i="14" s="1"/>
  <c r="I11" i="14"/>
  <c r="E18" i="14"/>
  <c r="I25" i="14"/>
  <c r="I180" i="14"/>
  <c r="E585" i="14"/>
  <c r="E597" i="14" s="1"/>
  <c r="G28" i="14"/>
  <c r="E81" i="14"/>
  <c r="I15" i="14"/>
  <c r="G197" i="14"/>
  <c r="G218" i="14" s="1"/>
  <c r="C236" i="14"/>
  <c r="C406" i="14"/>
  <c r="C412" i="14" s="1"/>
  <c r="I397" i="14"/>
  <c r="C455" i="14"/>
  <c r="F28" i="14"/>
  <c r="D406" i="14"/>
  <c r="D412" i="14" s="1"/>
  <c r="E578" i="14"/>
  <c r="I33" i="14"/>
  <c r="G406" i="14"/>
  <c r="G412" i="14" s="1"/>
  <c r="G18" i="14"/>
  <c r="C28" i="14"/>
  <c r="C60" i="14"/>
  <c r="D236" i="14"/>
  <c r="B406" i="14"/>
  <c r="B412" i="14" s="1"/>
  <c r="H406" i="14"/>
  <c r="H412" i="14" s="1"/>
  <c r="D28" i="14"/>
  <c r="C51" i="14"/>
  <c r="I35" i="14"/>
  <c r="F510" i="14"/>
  <c r="F540" i="14" s="1"/>
  <c r="I401" i="14"/>
  <c r="I410" i="14"/>
  <c r="B36" i="14" l="1"/>
  <c r="D36" i="14"/>
  <c r="C36" i="14"/>
  <c r="E88" i="14"/>
  <c r="E96" i="14" s="1"/>
  <c r="F36" i="14"/>
  <c r="E36" i="14"/>
  <c r="I18" i="14"/>
  <c r="I406" i="14"/>
  <c r="I412" i="14" s="1"/>
  <c r="I28" i="14"/>
  <c r="C68" i="14"/>
  <c r="G36" i="14"/>
  <c r="I36" i="14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<sst xmlns="http://schemas.openxmlformats.org/spreadsheetml/2006/main" count="666" uniqueCount="453">
  <si>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</si>
  <si>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</si>
  <si>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</si>
  <si>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</si>
  <si>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</si>
  <si>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</si>
  <si>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</si>
  <si>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</si>
  <si>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</si>
  <si>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</si>
  <si>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</si>
  <si>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</si>
  <si>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</si>
  <si>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</si>
  <si>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</si>
  <si>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</si>
  <si>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</si>
  <si>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</si>
  <si>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</si>
  <si>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</si>
  <si>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</si>
  <si>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</si>
  <si>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</si>
  <si>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</si>
  <si>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</si>
  <si>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</si>
  <si>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</si>
  <si>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</si>
  <si>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</si>
  <si>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</si>
  <si>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</si>
  <si>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</si>
  <si>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</si>
  <si>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</si>
  <si>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</si>
  <si>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</si>
  <si>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</si>
  <si>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</si>
  <si>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</si>
  <si>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</si>
  <si>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</si>
  <si>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</si>
  <si>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</si>
  <si>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</si>
  <si>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</si>
  <si>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</si>
  <si>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</si>
  <si>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</si>
  <si>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</si>
  <si>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</si>
  <si>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</si>
  <si>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</si>
  <si>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</si>
  <si>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</si>
  <si>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</si>
  <si>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</si>
  <si>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</si>
  <si>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</si>
  <si>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</si>
  <si>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</si>
  <si>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</si>
  <si>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</si>
  <si>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</si>
  <si>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</si>
  <si>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</si>
  <si>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</si>
  <si>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</si>
  <si>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</si>
  <si>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</si>
  <si>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</si>
  <si>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</si>
  <si>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</si>
  <si>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</si>
  <si>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</si>
  <si>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</si>
  <si>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</si>
  <si>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</si>
  <si>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</si>
  <si>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</si>
  <si>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</si>
  <si>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</si>
  <si>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</si>
  <si>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</si>
  <si>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</si>
  <si>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</si>
  <si>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</si>
  <si>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</si>
  <si>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</si>
  <si>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</si>
  <si>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</si>
  <si>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</si>
  <si>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</si>
  <si>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</si>
  <si>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</si>
  <si>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</si>
  <si>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</si>
  <si>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</si>
  <si>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</si>
  <si>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</si>
  <si>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</si>
  <si>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</si>
  <si>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</si>
  <si>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</si>
  <si>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</si>
  <si>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</si>
  <si>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</si>
  <si>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</si>
  <si>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</si>
  <si>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</si>
  <si>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</si>
  <si>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</si>
  <si>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</si>
  <si>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</si>
  <si>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</si>
  <si>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</si>
  <si>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</si>
  <si>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</si>
  <si>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</si>
  <si>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</si>
  <si>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</si>
  <si>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</si>
  <si>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</si>
  <si>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</si>
  <si>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</si>
  <si>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</si>
  <si>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</si>
  <si>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</si>
  <si>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</si>
  <si>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</si>
  <si>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</si>
  <si>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</si>
  <si>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</si>
  <si>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</si>
  <si>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</si>
  <si>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</si>
  <si>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</si>
  <si>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</si>
  <si>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</si>
  <si>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</si>
  <si>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</si>
  <si>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</si>
  <si>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</si>
  <si>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</si>
  <si>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</si>
  <si>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</si>
  <si>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</si>
  <si>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</si>
  <si>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</si>
  <si>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</si>
  <si>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</si>
  <si>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</si>
  <si>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</si>
  <si>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</si>
  <si>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</si>
  <si>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</si>
  <si>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</si>
  <si>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</si>
  <si>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</si>
  <si>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</si>
  <si>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</si>
  <si>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</si>
  <si>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</si>
  <si>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</si>
  <si>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</si>
  <si>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</si>
  <si>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</si>
  <si>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</si>
  <si>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</si>
  <si>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</si>
  <si>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</si>
  <si>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</si>
  <si>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</si>
  <si>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</si>
  <si>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</si>
  <si>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</si>
  <si>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</si>
  <si>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</si>
  <si>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</si>
  <si>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</si>
  <si>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</si>
  <si>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</si>
  <si>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</si>
  <si>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</si>
  <si>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</si>
  <si>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</si>
  <si>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</si>
  <si>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</si>
  <si>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</si>
  <si>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</si>
  <si>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</si>
  <si>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</si>
  <si>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</si>
  <si>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</si>
  <si>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</si>
  <si>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</si>
  <si>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</si>
  <si>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</si>
  <si>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</si>
  <si>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</si>
  <si>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</si>
  <si>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</si>
  <si>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</si>
  <si>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</si>
  <si>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</si>
  <si>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</si>
  <si>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</si>
  <si>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</si>
  <si>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</si>
  <si>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</si>
  <si>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</si>
  <si>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</si>
  <si>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</si>
  <si>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</si>
  <si>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</si>
  <si>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</si>
  <si>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</si>
  <si>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</si>
  <si>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</si>
  <si>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</si>
  <si>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</si>
  <si>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</si>
  <si>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</si>
  <si>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</si>
  <si>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</si>
  <si>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</si>
  <si>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</si>
  <si>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</si>
  <si>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</si>
  <si>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</si>
  <si>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</si>
  <si>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</si>
  <si>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</si>
  <si>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</si>
  <si>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</si>
  <si>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</si>
  <si>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</si>
  <si>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</si>
  <si>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</si>
  <si>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</si>
  <si>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</si>
  <si>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</si>
  <si>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</si>
  <si>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</si>
  <si>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</si>
  <si>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</si>
  <si>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</si>
  <si>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</si>
  <si>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</si>
  <si>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</si>
  <si>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</si>
  <si>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</si>
  <si>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</si>
  <si>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</si>
  <si>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</si>
  <si>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</si>
  <si>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</si>
  <si>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</si>
  <si>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</si>
  <si>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</si>
  <si>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</si>
  <si>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</si>
  <si>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</si>
  <si>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</si>
  <si>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</si>
  <si>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</si>
  <si>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</si>
  <si>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</si>
  <si>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</si>
  <si>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</si>
  <si>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</si>
  <si>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</si>
  <si>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</si>
  <si>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</si>
  <si>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</si>
  <si>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</si>
  <si>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</si>
  <si>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</si>
  <si>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</si>
  <si>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</si>
  <si>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</si>
  <si>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</si>
  <si>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</si>
  <si>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</si>
  <si>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</si>
  <si>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</si>
  <si>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</si>
  <si>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</si>
  <si>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</si>
  <si>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</si>
  <si>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</si>
  <si>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</si>
  <si>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</si>
  <si>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</si>
  <si>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</si>
  <si>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</si>
  <si>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</si>
  <si>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</si>
  <si>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</si>
  <si>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</si>
  <si>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</si>
  <si>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</si>
  <si>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</si>
  <si>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</si>
  <si>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</si>
  <si>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</si>
  <si>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</si>
  <si>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</si>
  <si>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</si>
  <si>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</si>
  <si>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</si>
  <si>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</si>
  <si>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</si>
  <si>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</si>
  <si>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</si>
  <si>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</si>
  <si>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</si>
  <si>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</si>
  <si>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</si>
  <si>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</si>
  <si>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</si>
  <si>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</si>
  <si>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</si>
  <si>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</si>
  <si>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</si>
  <si>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</si>
  <si>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</si>
  <si>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</si>
  <si>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</si>
  <si>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</si>
  <si>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</si>
  <si>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</si>
  <si>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</si>
  <si>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</si>
  <si>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</si>
  <si>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</si>
  <si>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</si>
  <si>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</si>
  <si>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</si>
  <si>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</si>
  <si>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</si>
  <si>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</si>
  <si>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</si>
  <si>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</si>
  <si>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</si>
  <si>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</si>
  <si>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</si>
  <si>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</si>
  <si>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</si>
  <si>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</si>
  <si>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</si>
  <si>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</si>
  <si>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</si>
  <si>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</si>
  <si>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</si>
  <si>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</si>
  <si>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</si>
  <si>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</si>
  <si>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</si>
  <si>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</si>
  <si>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</si>
  <si>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</si>
  <si>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</si>
  <si>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</si>
  <si>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</si>
  <si>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</si>
  <si>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</si>
  <si>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</si>
  <si>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</si>
  <si>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</si>
  <si>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</si>
  <si>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</si>
  <si>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</si>
  <si>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</si>
  <si>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</si>
  <si>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</si>
  <si>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</si>
  <si>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</si>
  <si>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</si>
  <si>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</si>
  <si>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</si>
  <si>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</si>
  <si>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</si>
  <si>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</si>
  <si>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</si>
  <si>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</si>
  <si>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</si>
  <si>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</si>
  <si>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</si>
  <si>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</si>
  <si>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</si>
  <si>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</si>
  <si>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</si>
  <si>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</si>
  <si>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</si>
  <si>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</si>
  <si>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</si>
  <si>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</si>
  <si>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</si>
  <si>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</si>
  <si>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</si>
  <si>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</si>
  <si>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</si>
  <si>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</si>
  <si>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</si>
  <si>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</si>
  <si>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</si>
  <si>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</si>
  <si>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</si>
  <si>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</si>
  <si>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</si>
  <si>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</si>
  <si>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</si>
  <si>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</si>
  <si>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</si>
  <si>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</si>
  <si>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</si>
  <si>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</si>
  <si>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</si>
  <si>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</si>
  <si>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</si>
  <si>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</si>
  <si>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brak danych w 2020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</si>
  <si>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</si>
  <si>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</si>
  <si>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</si>
  <si>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</si>
  <si>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</si>
  <si>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</si>
  <si>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</si>
  <si>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</si>
  <si>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</si>
  <si>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</si>
  <si>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</si>
  <si>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</si>
  <si>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</si>
  <si>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</si>
  <si>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</si>
  <si>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</si>
  <si>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</si>
  <si>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</si>
  <si>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</si>
  <si>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</si>
  <si>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</si>
  <si>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</si>
  <si>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</si>
  <si>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</si>
  <si>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</si>
  <si>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</si>
  <si>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</si>
  <si>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</si>
  <si>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</si>
  <si>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</si>
  <si>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>LXII Liceum Ogólnokształcące Mistrzostwa Sportowego                                       im.Generała Broni Władysława Andersa                                                                        ul.Konwiktorska 5/7                                                                           00-216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</si>
</sst>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  <font>
      <sz val="7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7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Alignment="1">
      <alignment wrapText="1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5" sqref="C715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A3" s="453" t="s">
        <v>452</v>
      </c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17256880.120000001</v>
      </c>
      <c r="E10" s="12"/>
      <c r="F10" s="12"/>
      <c r="G10" s="12">
        <v>1727362.53</v>
      </c>
      <c r="H10" s="12"/>
      <c r="I10" s="13">
        <f>B10+SUM(D10:H10)</f>
        <v>18984242.650000002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148644.14000000001</v>
      </c>
      <c r="H11" s="12">
        <f t="shared" si="0"/>
        <v>0</v>
      </c>
      <c r="I11" s="13">
        <f t="shared" si="0"/>
        <v>148644.14000000001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148644.14000000001</v>
      </c>
      <c r="H13" s="16"/>
      <c r="I13" s="18">
        <f>B13+SUM(D13:H13)</f>
        <v>148644.14000000001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17256880.120000001</v>
      </c>
      <c r="E18" s="12">
        <f t="shared" si="2"/>
        <v>0</v>
      </c>
      <c r="F18" s="12">
        <f t="shared" si="2"/>
        <v>0</v>
      </c>
      <c r="G18" s="12">
        <f t="shared" si="2"/>
        <v>1876006.67</v>
      </c>
      <c r="H18" s="12">
        <f t="shared" si="2"/>
        <v>0</v>
      </c>
      <c r="I18" s="13">
        <f t="shared" si="2"/>
        <v>19132886.790000003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3761961.17</v>
      </c>
      <c r="E20" s="12"/>
      <c r="F20" s="12"/>
      <c r="G20" s="12">
        <v>1512846.66</v>
      </c>
      <c r="H20" s="12"/>
      <c r="I20" s="13">
        <f>B20+SUM(D20:H20)</f>
        <v>5274807.83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430412.79999999999</v>
      </c>
      <c r="E21" s="12">
        <f t="shared" si="3"/>
        <v>0</v>
      </c>
      <c r="F21" s="12">
        <f t="shared" si="3"/>
        <v>0</v>
      </c>
      <c r="G21" s="12">
        <f t="shared" si="3"/>
        <v>203733.34000000003</v>
      </c>
      <c r="H21" s="12">
        <f t="shared" si="3"/>
        <v>0</v>
      </c>
      <c r="I21" s="13">
        <f t="shared" si="3"/>
        <v>634146.14</v>
      </c>
    </row>
    <row r="22" spans="1:9" x14ac:dyDescent="0.2">
      <c r="A22" s="15" t="s">
        <v>23</v>
      </c>
      <c r="B22" s="17"/>
      <c r="C22" s="17"/>
      <c r="D22" s="17">
        <f>426190.1+4222.7</f>
        <v>430412.79999999999</v>
      </c>
      <c r="E22" s="17"/>
      <c r="F22" s="17"/>
      <c r="G22" s="17">
        <v>55089.2</v>
      </c>
      <c r="H22" s="16"/>
      <c r="I22" s="18">
        <f>B22+SUM(D22:H22)</f>
        <v>485502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148644.14000000001</v>
      </c>
      <c r="H23" s="16"/>
      <c r="I23" s="18">
        <f>B23+SUM(D23:H23)</f>
        <v>148644.14000000001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4192373.9699999997</v>
      </c>
      <c r="E28" s="12">
        <f t="shared" si="5"/>
        <v>0</v>
      </c>
      <c r="F28" s="12">
        <f t="shared" si="5"/>
        <v>0</v>
      </c>
      <c r="G28" s="12">
        <f t="shared" si="5"/>
        <v>1716580</v>
      </c>
      <c r="H28" s="12">
        <f t="shared" si="5"/>
        <v>0</v>
      </c>
      <c r="I28" s="13">
        <f t="shared" si="5"/>
        <v>5908953.9699999997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13494918.950000001</v>
      </c>
      <c r="E35" s="24">
        <f t="shared" si="7"/>
        <v>0</v>
      </c>
      <c r="F35" s="24">
        <f t="shared" si="7"/>
        <v>0</v>
      </c>
      <c r="G35" s="24">
        <f t="shared" si="7"/>
        <v>214515.87000000011</v>
      </c>
      <c r="H35" s="24">
        <f t="shared" si="7"/>
        <v>0</v>
      </c>
      <c r="I35" s="25">
        <f t="shared" si="7"/>
        <v>13709434.820000002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13064506.150000002</v>
      </c>
      <c r="E36" s="27">
        <f t="shared" si="8"/>
        <v>0</v>
      </c>
      <c r="F36" s="27">
        <f t="shared" si="8"/>
        <v>0</v>
      </c>
      <c r="G36" s="27">
        <f t="shared" si="8"/>
        <v>159426.66999999993</v>
      </c>
      <c r="H36" s="27">
        <f t="shared" si="8"/>
        <v>0</v>
      </c>
      <c r="I36" s="28">
        <f t="shared" si="8"/>
        <v>13223932.820000004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>
        <v>1727.69</v>
      </c>
      <c r="G177" s="176"/>
      <c r="H177" s="176"/>
      <c r="I177" s="177">
        <f>E177+F177-G177-H177</f>
        <v>1727.69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1727.69</v>
      </c>
      <c r="G180" s="180">
        <f>G175+G177+G179</f>
        <v>0</v>
      </c>
      <c r="H180" s="180">
        <f>H175+H177+H179</f>
        <v>0</v>
      </c>
      <c r="I180" s="181">
        <f>I175+I177+I179</f>
        <v>1727.69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447"/>
      <c r="D383" s="287">
        <v>106641.31</v>
      </c>
      <c r="E383" s="33" t="s">
        <v>421</v>
      </c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8"/>
      <c r="B393" s="288"/>
      <c r="C393" s="288"/>
      <c r="D393" s="288"/>
      <c r="E393" s="288"/>
      <c r="F393" s="288"/>
      <c r="G393" s="288"/>
      <c r="H393" s="288"/>
      <c r="I393" s="289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0" t="s">
        <v>84</v>
      </c>
    </row>
    <row r="395" spans="1:9" ht="64.5" thickBot="1" x14ac:dyDescent="0.25">
      <c r="A395" s="546"/>
      <c r="B395" s="291" t="s">
        <v>227</v>
      </c>
      <c r="C395" s="292" t="s">
        <v>228</v>
      </c>
      <c r="D395" s="293" t="s">
        <v>63</v>
      </c>
      <c r="E395" s="294" t="s">
        <v>229</v>
      </c>
      <c r="F395" s="291" t="s">
        <v>227</v>
      </c>
      <c r="G395" s="292" t="s">
        <v>230</v>
      </c>
      <c r="H395" s="293" t="s">
        <v>231</v>
      </c>
      <c r="I395" s="295"/>
    </row>
    <row r="396" spans="1:9" ht="26.25" thickBot="1" x14ac:dyDescent="0.25">
      <c r="A396" s="296" t="s">
        <v>232</v>
      </c>
      <c r="B396" s="297"/>
      <c r="C396" s="298"/>
      <c r="D396" s="299"/>
      <c r="E396" s="258"/>
      <c r="F396" s="297"/>
      <c r="G396" s="300"/>
      <c r="H396" s="299"/>
      <c r="I396" s="258">
        <f>SUM(B396:H396)</f>
        <v>0</v>
      </c>
    </row>
    <row r="397" spans="1:9" ht="13.5" thickBot="1" x14ac:dyDescent="0.25">
      <c r="A397" s="301" t="s">
        <v>25</v>
      </c>
      <c r="B397" s="302">
        <f t="shared" ref="B397:I397" si="12">SUM(B398:B400)</f>
        <v>0</v>
      </c>
      <c r="C397" s="303">
        <f t="shared" si="12"/>
        <v>0</v>
      </c>
      <c r="D397" s="304">
        <f t="shared" si="12"/>
        <v>0</v>
      </c>
      <c r="E397" s="301">
        <f t="shared" si="12"/>
        <v>0</v>
      </c>
      <c r="F397" s="302">
        <f t="shared" si="12"/>
        <v>0</v>
      </c>
      <c r="G397" s="302">
        <f t="shared" si="12"/>
        <v>0</v>
      </c>
      <c r="H397" s="301">
        <f t="shared" si="12"/>
        <v>0</v>
      </c>
      <c r="I397" s="301">
        <f t="shared" si="12"/>
        <v>0</v>
      </c>
    </row>
    <row r="398" spans="1:9" x14ac:dyDescent="0.2">
      <c r="A398" s="305" t="s">
        <v>233</v>
      </c>
      <c r="B398" s="306"/>
      <c r="C398" s="307"/>
      <c r="D398" s="308"/>
      <c r="E398" s="309"/>
      <c r="F398" s="306"/>
      <c r="G398" s="310"/>
      <c r="H398" s="308"/>
      <c r="I398" s="311">
        <f>SUM(B398:H398)</f>
        <v>0</v>
      </c>
    </row>
    <row r="399" spans="1:9" x14ac:dyDescent="0.2">
      <c r="A399" s="312" t="s">
        <v>234</v>
      </c>
      <c r="B399" s="313"/>
      <c r="C399" s="199"/>
      <c r="D399" s="314"/>
      <c r="E399" s="315"/>
      <c r="F399" s="313"/>
      <c r="G399" s="316"/>
      <c r="H399" s="314"/>
      <c r="I399" s="311">
        <f>SUM(B399:H399)</f>
        <v>0</v>
      </c>
    </row>
    <row r="400" spans="1:9" ht="13.5" thickBot="1" x14ac:dyDescent="0.25">
      <c r="A400" s="317" t="s">
        <v>235</v>
      </c>
      <c r="B400" s="313"/>
      <c r="C400" s="199"/>
      <c r="D400" s="314"/>
      <c r="E400" s="315"/>
      <c r="F400" s="313"/>
      <c r="G400" s="316"/>
      <c r="H400" s="314"/>
      <c r="I400" s="311">
        <f>SUM(B400:H400)</f>
        <v>0</v>
      </c>
    </row>
    <row r="401" spans="1:9" ht="13.5" thickBot="1" x14ac:dyDescent="0.25">
      <c r="A401" s="301" t="s">
        <v>26</v>
      </c>
      <c r="B401" s="297">
        <f t="shared" ref="B401:I401" si="13">SUM(B402:B405)</f>
        <v>0</v>
      </c>
      <c r="C401" s="298">
        <f t="shared" si="13"/>
        <v>0</v>
      </c>
      <c r="D401" s="300">
        <f t="shared" si="13"/>
        <v>0</v>
      </c>
      <c r="E401" s="258">
        <f t="shared" si="13"/>
        <v>0</v>
      </c>
      <c r="F401" s="297">
        <f t="shared" si="13"/>
        <v>0</v>
      </c>
      <c r="G401" s="297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8" t="s">
        <v>236</v>
      </c>
      <c r="B402" s="313"/>
      <c r="C402" s="199"/>
      <c r="D402" s="314"/>
      <c r="E402" s="315"/>
      <c r="F402" s="313"/>
      <c r="G402" s="316"/>
      <c r="H402" s="314"/>
      <c r="I402" s="311">
        <f>SUM(B402:H402)</f>
        <v>0</v>
      </c>
    </row>
    <row r="403" spans="1:9" x14ac:dyDescent="0.2">
      <c r="A403" s="318" t="s">
        <v>237</v>
      </c>
      <c r="B403" s="313"/>
      <c r="C403" s="199"/>
      <c r="D403" s="314"/>
      <c r="E403" s="315"/>
      <c r="F403" s="313"/>
      <c r="G403" s="316"/>
      <c r="H403" s="314"/>
      <c r="I403" s="311">
        <f>SUM(B403:H403)</f>
        <v>0</v>
      </c>
    </row>
    <row r="404" spans="1:9" x14ac:dyDescent="0.2">
      <c r="A404" s="318" t="s">
        <v>238</v>
      </c>
      <c r="B404" s="313"/>
      <c r="C404" s="199"/>
      <c r="D404" s="314"/>
      <c r="E404" s="315"/>
      <c r="F404" s="313"/>
      <c r="G404" s="316"/>
      <c r="H404" s="314"/>
      <c r="I404" s="311">
        <f>SUM(B404:H404)</f>
        <v>0</v>
      </c>
    </row>
    <row r="405" spans="1:9" ht="13.5" thickBot="1" x14ac:dyDescent="0.25">
      <c r="A405" s="319" t="s">
        <v>239</v>
      </c>
      <c r="B405" s="313"/>
      <c r="C405" s="199"/>
      <c r="D405" s="314"/>
      <c r="E405" s="315"/>
      <c r="F405" s="313"/>
      <c r="G405" s="316"/>
      <c r="H405" s="314"/>
      <c r="I405" s="311">
        <f>SUM(B405:H405)</f>
        <v>0</v>
      </c>
    </row>
    <row r="406" spans="1:9" ht="26.85" customHeight="1" thickBot="1" x14ac:dyDescent="0.25">
      <c r="A406" s="320" t="s">
        <v>240</v>
      </c>
      <c r="B406" s="321">
        <f t="shared" ref="B406:I406" si="14">B396+B397-B401</f>
        <v>0</v>
      </c>
      <c r="C406" s="321">
        <f t="shared" si="14"/>
        <v>0</v>
      </c>
      <c r="D406" s="321">
        <f t="shared" si="14"/>
        <v>0</v>
      </c>
      <c r="E406" s="322">
        <f t="shared" si="14"/>
        <v>0</v>
      </c>
      <c r="F406" s="321">
        <f t="shared" si="14"/>
        <v>0</v>
      </c>
      <c r="G406" s="321">
        <f t="shared" si="14"/>
        <v>0</v>
      </c>
      <c r="H406" s="322">
        <f t="shared" si="14"/>
        <v>0</v>
      </c>
      <c r="I406" s="322">
        <f t="shared" si="14"/>
        <v>0</v>
      </c>
    </row>
    <row r="407" spans="1:9" ht="41.1" customHeight="1" thickBot="1" x14ac:dyDescent="0.25">
      <c r="A407" s="296" t="s">
        <v>241</v>
      </c>
      <c r="B407" s="323"/>
      <c r="C407" s="324"/>
      <c r="D407" s="325"/>
      <c r="E407" s="326"/>
      <c r="F407" s="323"/>
      <c r="G407" s="327"/>
      <c r="H407" s="325"/>
      <c r="I407" s="326">
        <f>SUM(B407:H407)</f>
        <v>0</v>
      </c>
    </row>
    <row r="408" spans="1:9" x14ac:dyDescent="0.2">
      <c r="A408" s="328" t="s">
        <v>25</v>
      </c>
      <c r="B408" s="329"/>
      <c r="C408" s="330"/>
      <c r="D408" s="331"/>
      <c r="E408" s="332"/>
      <c r="F408" s="329"/>
      <c r="G408" s="333"/>
      <c r="H408" s="331"/>
      <c r="I408" s="332">
        <f>SUM(B408:H408)</f>
        <v>0</v>
      </c>
    </row>
    <row r="409" spans="1:9" ht="13.5" thickBot="1" x14ac:dyDescent="0.25">
      <c r="A409" s="334" t="s">
        <v>26</v>
      </c>
      <c r="B409" s="335"/>
      <c r="C409" s="336"/>
      <c r="D409" s="337"/>
      <c r="E409" s="338"/>
      <c r="F409" s="335"/>
      <c r="G409" s="339"/>
      <c r="H409" s="337"/>
      <c r="I409" s="338">
        <f>SUM(B409:H409)</f>
        <v>0</v>
      </c>
    </row>
    <row r="410" spans="1:9" ht="41.25" customHeight="1" thickBot="1" x14ac:dyDescent="0.25">
      <c r="A410" s="340" t="s">
        <v>242</v>
      </c>
      <c r="B410" s="323">
        <f>B407+B408-B409</f>
        <v>0</v>
      </c>
      <c r="C410" s="324">
        <f t="shared" ref="C410:I410" si="15">C407+C408-C409</f>
        <v>0</v>
      </c>
      <c r="D410" s="325">
        <f t="shared" si="15"/>
        <v>0</v>
      </c>
      <c r="E410" s="326">
        <f t="shared" si="15"/>
        <v>0</v>
      </c>
      <c r="F410" s="323">
        <f t="shared" si="15"/>
        <v>0</v>
      </c>
      <c r="G410" s="327">
        <f t="shared" si="15"/>
        <v>0</v>
      </c>
      <c r="H410" s="325">
        <f t="shared" si="15"/>
        <v>0</v>
      </c>
      <c r="I410" s="326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1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2"/>
      <c r="B413" s="343"/>
      <c r="C413" s="343"/>
      <c r="D413" s="343"/>
      <c r="E413" s="343"/>
      <c r="F413" s="343"/>
      <c r="G413" s="343"/>
      <c r="H413" s="343"/>
      <c r="I413" s="343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4"/>
      <c r="C416" s="344"/>
      <c r="E416" s="345"/>
      <c r="F416" s="345"/>
      <c r="G416" s="345"/>
      <c r="H416" s="345"/>
      <c r="I416" s="345"/>
    </row>
    <row r="417" spans="1:9" ht="13.5" thickBot="1" x14ac:dyDescent="0.25">
      <c r="A417" s="580" t="s">
        <v>103</v>
      </c>
      <c r="B417" s="673"/>
      <c r="C417" s="346" t="s">
        <v>14</v>
      </c>
      <c r="D417" s="189" t="s">
        <v>108</v>
      </c>
    </row>
    <row r="418" spans="1:9" x14ac:dyDescent="0.2">
      <c r="A418" s="674" t="s">
        <v>246</v>
      </c>
      <c r="B418" s="675"/>
      <c r="C418" s="347"/>
      <c r="D418" s="347"/>
      <c r="E418" s="348"/>
      <c r="F418" s="348"/>
      <c r="G418" s="348"/>
      <c r="H418" s="348"/>
      <c r="I418" s="348"/>
    </row>
    <row r="419" spans="1:9" x14ac:dyDescent="0.2">
      <c r="A419" s="676" t="s">
        <v>247</v>
      </c>
      <c r="B419" s="677"/>
      <c r="C419" s="349"/>
      <c r="D419" s="349"/>
      <c r="E419" s="350"/>
      <c r="F419" s="350"/>
      <c r="G419" s="350"/>
      <c r="H419" s="350"/>
      <c r="I419" s="350"/>
    </row>
    <row r="420" spans="1:9" x14ac:dyDescent="0.2">
      <c r="A420" s="676" t="s">
        <v>248</v>
      </c>
      <c r="B420" s="677"/>
      <c r="C420" s="349"/>
      <c r="D420" s="349"/>
      <c r="E420" s="351"/>
      <c r="F420" s="351"/>
      <c r="G420" s="351"/>
      <c r="H420" s="351"/>
      <c r="I420" s="351"/>
    </row>
    <row r="421" spans="1:9" x14ac:dyDescent="0.2">
      <c r="A421" s="678" t="s">
        <v>249</v>
      </c>
      <c r="B421" s="679"/>
      <c r="C421" s="352">
        <f>C422+C425+C426+C427+C428</f>
        <v>85330</v>
      </c>
      <c r="D421" s="352">
        <f>D422+D425+D426+D427+D428</f>
        <v>64879.57</v>
      </c>
    </row>
    <row r="422" spans="1:9" ht="27" customHeight="1" x14ac:dyDescent="0.2">
      <c r="A422" s="582" t="s">
        <v>250</v>
      </c>
      <c r="B422" s="642"/>
      <c r="C422" s="315">
        <f>C423-C424</f>
        <v>0</v>
      </c>
      <c r="D422" s="315">
        <f>D423-D424</f>
        <v>0</v>
      </c>
    </row>
    <row r="423" spans="1:9" x14ac:dyDescent="0.2">
      <c r="A423" s="698" t="s">
        <v>251</v>
      </c>
      <c r="B423" s="699"/>
      <c r="C423" s="315"/>
      <c r="D423" s="315"/>
    </row>
    <row r="424" spans="1:9" ht="25.5" customHeight="1" x14ac:dyDescent="0.2">
      <c r="A424" s="698" t="s">
        <v>252</v>
      </c>
      <c r="B424" s="699"/>
      <c r="C424" s="315"/>
      <c r="D424" s="315"/>
    </row>
    <row r="425" spans="1:9" x14ac:dyDescent="0.2">
      <c r="A425" s="686" t="s">
        <v>253</v>
      </c>
      <c r="B425" s="687"/>
      <c r="C425" s="214">
        <v>64291</v>
      </c>
      <c r="D425" s="214">
        <v>56317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f>19715.03+1323.97</f>
        <v>21039</v>
      </c>
      <c r="D428" s="214">
        <v>8562.57</v>
      </c>
    </row>
    <row r="429" spans="1:9" ht="24.75" customHeight="1" thickBot="1" x14ac:dyDescent="0.25">
      <c r="A429" s="688" t="s">
        <v>257</v>
      </c>
      <c r="B429" s="689"/>
      <c r="C429" s="349"/>
      <c r="D429" s="349"/>
    </row>
    <row r="430" spans="1:9" ht="13.5" thickBot="1" x14ac:dyDescent="0.25">
      <c r="A430" s="690" t="s">
        <v>99</v>
      </c>
      <c r="B430" s="691"/>
      <c r="C430" s="217">
        <f>SUM(C418+C419+C420+C421+C429)</f>
        <v>85330</v>
      </c>
      <c r="D430" s="217">
        <f>SUM(D418+D419+D420+D421+D429)</f>
        <v>64879.57</v>
      </c>
    </row>
    <row r="433" spans="1:4" ht="15" x14ac:dyDescent="0.2">
      <c r="A433" s="353" t="s">
        <v>258</v>
      </c>
      <c r="B433" s="345"/>
      <c r="C433" s="345"/>
      <c r="D433" s="345"/>
    </row>
    <row r="434" spans="1:4" ht="13.5" thickBot="1" x14ac:dyDescent="0.25"/>
    <row r="435" spans="1:4" ht="13.5" thickBot="1" x14ac:dyDescent="0.25">
      <c r="A435" s="354" t="s">
        <v>259</v>
      </c>
      <c r="B435" s="355"/>
      <c r="C435" s="355"/>
      <c r="D435" s="356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7"/>
      <c r="B442" s="358"/>
      <c r="C442" s="358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59"/>
      <c r="D444" s="360"/>
    </row>
    <row r="445" spans="1:4" x14ac:dyDescent="0.2">
      <c r="A445" s="716" t="s">
        <v>265</v>
      </c>
      <c r="B445" s="717"/>
      <c r="C445" s="361"/>
      <c r="D445" s="362"/>
    </row>
    <row r="446" spans="1:4" x14ac:dyDescent="0.2">
      <c r="A446" s="718" t="s">
        <v>266</v>
      </c>
      <c r="B446" s="719"/>
      <c r="C446" s="363"/>
      <c r="D446" s="364"/>
    </row>
    <row r="447" spans="1:4" x14ac:dyDescent="0.2">
      <c r="A447" s="700" t="s">
        <v>267</v>
      </c>
      <c r="B447" s="701"/>
      <c r="C447" s="361"/>
      <c r="D447" s="362"/>
    </row>
    <row r="448" spans="1:4" ht="14.1" customHeight="1" thickBot="1" x14ac:dyDescent="0.25">
      <c r="A448" s="702" t="s">
        <v>268</v>
      </c>
      <c r="B448" s="703"/>
      <c r="C448" s="365"/>
      <c r="D448" s="366"/>
    </row>
    <row r="452" spans="1:3" x14ac:dyDescent="0.2">
      <c r="A452" s="367" t="s">
        <v>269</v>
      </c>
      <c r="B452" s="367"/>
      <c r="C452" s="367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8"/>
      <c r="B454" s="346" t="s">
        <v>270</v>
      </c>
      <c r="C454" s="209" t="s">
        <v>271</v>
      </c>
    </row>
    <row r="455" spans="1:3" ht="13.5" thickBot="1" x14ac:dyDescent="0.25">
      <c r="A455" s="369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380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369" t="s">
        <v>275</v>
      </c>
      <c r="B466" s="370">
        <f>B467+B472</f>
        <v>6000</v>
      </c>
      <c r="C466" s="370">
        <f>C467+C472</f>
        <v>14199</v>
      </c>
    </row>
    <row r="467" spans="1:9" x14ac:dyDescent="0.2">
      <c r="A467" s="382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3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4" t="s">
        <v>274</v>
      </c>
      <c r="B472" s="385">
        <f>SUM(B474:B476)</f>
        <v>6000</v>
      </c>
      <c r="C472" s="385">
        <f>SUM(C474:C476)</f>
        <v>14199</v>
      </c>
    </row>
    <row r="473" spans="1:9" x14ac:dyDescent="0.2">
      <c r="A473" s="383" t="s">
        <v>51</v>
      </c>
      <c r="B473" s="374"/>
      <c r="C473" s="374"/>
    </row>
    <row r="474" spans="1:9" x14ac:dyDescent="0.2">
      <c r="A474" s="446" t="s">
        <v>420</v>
      </c>
      <c r="B474" s="374">
        <v>6000</v>
      </c>
      <c r="C474" s="374">
        <v>14199</v>
      </c>
    </row>
    <row r="475" spans="1:9" x14ac:dyDescent="0.2">
      <c r="A475" s="386"/>
      <c r="B475" s="374"/>
      <c r="C475" s="374"/>
    </row>
    <row r="476" spans="1:9" ht="13.5" thickBot="1" x14ac:dyDescent="0.25">
      <c r="A476" s="387"/>
      <c r="B476" s="388"/>
      <c r="C476" s="388"/>
    </row>
    <row r="477" spans="1:9" x14ac:dyDescent="0.2">
      <c r="A477" s="367"/>
      <c r="B477" s="367"/>
      <c r="C477" s="367"/>
    </row>
    <row r="478" spans="1:9" x14ac:dyDescent="0.2">
      <c r="A478" s="367"/>
      <c r="B478" s="367"/>
      <c r="C478" s="367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9"/>
      <c r="B480" s="389"/>
      <c r="C480" s="389"/>
      <c r="D480" s="389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90" t="s">
        <v>49</v>
      </c>
    </row>
    <row r="483" spans="1:7" ht="20.25" customHeight="1" thickBot="1" x14ac:dyDescent="0.25">
      <c r="A483" s="696"/>
      <c r="B483" s="725"/>
      <c r="C483" s="726"/>
      <c r="D483" s="727"/>
      <c r="E483" s="391"/>
    </row>
    <row r="484" spans="1:7" x14ac:dyDescent="0.2">
      <c r="A484" s="367"/>
      <c r="B484" s="367"/>
      <c r="C484" s="367"/>
    </row>
    <row r="485" spans="1:7" x14ac:dyDescent="0.2">
      <c r="A485" s="367"/>
      <c r="B485" s="367"/>
      <c r="C485" s="367"/>
    </row>
    <row r="486" spans="1:7" x14ac:dyDescent="0.2">
      <c r="A486" s="367"/>
      <c r="B486" s="367"/>
      <c r="C486" s="367"/>
    </row>
    <row r="487" spans="1:7" x14ac:dyDescent="0.2">
      <c r="A487" s="367"/>
      <c r="B487" s="367"/>
      <c r="C487" s="367"/>
    </row>
    <row r="488" spans="1:7" x14ac:dyDescent="0.2">
      <c r="A488" s="367"/>
      <c r="B488" s="367"/>
      <c r="C488" s="367"/>
    </row>
    <row r="489" spans="1:7" x14ac:dyDescent="0.2">
      <c r="A489" s="367"/>
      <c r="B489" s="367"/>
      <c r="C489" s="367"/>
    </row>
    <row r="490" spans="1:7" x14ac:dyDescent="0.2">
      <c r="A490" s="367"/>
      <c r="B490" s="367"/>
      <c r="C490" s="367"/>
    </row>
    <row r="491" spans="1:7" x14ac:dyDescent="0.2">
      <c r="A491" s="367"/>
      <c r="B491" s="367"/>
      <c r="C491" s="367"/>
    </row>
    <row r="492" spans="1:7" x14ac:dyDescent="0.2">
      <c r="A492" s="367"/>
      <c r="B492" s="367"/>
      <c r="C492" s="367"/>
    </row>
    <row r="493" spans="1:7" x14ac:dyDescent="0.2">
      <c r="A493" s="367" t="s">
        <v>278</v>
      </c>
      <c r="B493" s="367"/>
      <c r="C493" s="367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7"/>
      <c r="B495" s="367"/>
      <c r="C495" s="367"/>
    </row>
    <row r="496" spans="1:7" ht="26.25" thickBot="1" x14ac:dyDescent="0.25">
      <c r="A496" s="547" t="s">
        <v>280</v>
      </c>
      <c r="B496" s="548"/>
      <c r="C496" s="548"/>
      <c r="D496" s="549"/>
      <c r="E496" s="346" t="s">
        <v>270</v>
      </c>
      <c r="F496" s="209" t="s">
        <v>271</v>
      </c>
      <c r="G496" s="392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3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4"/>
      <c r="F505" s="395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6"/>
      <c r="F506" s="397"/>
      <c r="G506" s="398"/>
    </row>
    <row r="507" spans="1:7" ht="13.5" thickBot="1" x14ac:dyDescent="0.25">
      <c r="A507" s="739" t="s">
        <v>291</v>
      </c>
      <c r="B507" s="740"/>
      <c r="C507" s="740"/>
      <c r="D507" s="741"/>
      <c r="E507" s="399"/>
      <c r="F507" s="400"/>
      <c r="G507" s="398"/>
    </row>
    <row r="508" spans="1:7" ht="13.5" thickBot="1" x14ac:dyDescent="0.25">
      <c r="A508" s="739" t="s">
        <v>292</v>
      </c>
      <c r="B508" s="740"/>
      <c r="C508" s="740"/>
      <c r="D508" s="741"/>
      <c r="E508" s="396"/>
      <c r="F508" s="397"/>
      <c r="G508" s="398"/>
    </row>
    <row r="509" spans="1:7" ht="13.5" thickBot="1" x14ac:dyDescent="0.25">
      <c r="A509" s="742" t="s">
        <v>293</v>
      </c>
      <c r="B509" s="743"/>
      <c r="C509" s="743"/>
      <c r="D509" s="744"/>
      <c r="E509" s="396"/>
      <c r="F509" s="397"/>
      <c r="G509" s="398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583</v>
      </c>
      <c r="F510" s="370">
        <f>SUM(F511+F519+F522+F525)</f>
        <v>648</v>
      </c>
      <c r="G510" s="393"/>
    </row>
    <row r="511" spans="1:7" x14ac:dyDescent="0.2">
      <c r="A511" s="731" t="s">
        <v>295</v>
      </c>
      <c r="B511" s="732"/>
      <c r="C511" s="732"/>
      <c r="D511" s="733"/>
      <c r="E511" s="401">
        <f>SUM(E512:E518)</f>
        <v>0</v>
      </c>
      <c r="F511" s="401">
        <f>SUM(F512:F518)</f>
        <v>0</v>
      </c>
      <c r="G511" s="402"/>
    </row>
    <row r="512" spans="1:7" x14ac:dyDescent="0.2">
      <c r="A512" s="734" t="s">
        <v>296</v>
      </c>
      <c r="B512" s="735"/>
      <c r="C512" s="735"/>
      <c r="D512" s="736"/>
      <c r="E512" s="403"/>
      <c r="F512" s="404"/>
      <c r="G512" s="405"/>
    </row>
    <row r="513" spans="1:7" x14ac:dyDescent="0.2">
      <c r="A513" s="734" t="s">
        <v>297</v>
      </c>
      <c r="B513" s="735"/>
      <c r="C513" s="735"/>
      <c r="D513" s="736"/>
      <c r="E513" s="403"/>
      <c r="F513" s="404"/>
      <c r="G513" s="405"/>
    </row>
    <row r="514" spans="1:7" x14ac:dyDescent="0.2">
      <c r="A514" s="734" t="s">
        <v>298</v>
      </c>
      <c r="B514" s="735"/>
      <c r="C514" s="735"/>
      <c r="D514" s="736"/>
      <c r="E514" s="403"/>
      <c r="F514" s="404"/>
      <c r="G514" s="405"/>
    </row>
    <row r="515" spans="1:7" x14ac:dyDescent="0.2">
      <c r="A515" s="734" t="s">
        <v>299</v>
      </c>
      <c r="B515" s="735"/>
      <c r="C515" s="735"/>
      <c r="D515" s="736"/>
      <c r="E515" s="403"/>
      <c r="F515" s="404"/>
      <c r="G515" s="405"/>
    </row>
    <row r="516" spans="1:7" x14ac:dyDescent="0.2">
      <c r="A516" s="734" t="s">
        <v>300</v>
      </c>
      <c r="B516" s="735"/>
      <c r="C516" s="735"/>
      <c r="D516" s="736"/>
      <c r="E516" s="403"/>
      <c r="F516" s="404"/>
      <c r="G516" s="405"/>
    </row>
    <row r="517" spans="1:7" x14ac:dyDescent="0.2">
      <c r="A517" s="734" t="s">
        <v>301</v>
      </c>
      <c r="B517" s="735"/>
      <c r="C517" s="735"/>
      <c r="D517" s="736"/>
      <c r="E517" s="403"/>
      <c r="F517" s="404"/>
      <c r="G517" s="405"/>
    </row>
    <row r="518" spans="1:7" x14ac:dyDescent="0.2">
      <c r="A518" s="734" t="s">
        <v>256</v>
      </c>
      <c r="B518" s="735"/>
      <c r="C518" s="735"/>
      <c r="D518" s="736"/>
      <c r="E518" s="403"/>
      <c r="F518" s="404"/>
      <c r="G518" s="405"/>
    </row>
    <row r="519" spans="1:7" x14ac:dyDescent="0.2">
      <c r="A519" s="585" t="s">
        <v>302</v>
      </c>
      <c r="B519" s="724"/>
      <c r="C519" s="724"/>
      <c r="D519" s="653"/>
      <c r="E519" s="406">
        <f>SUM(E520:E521)</f>
        <v>0</v>
      </c>
      <c r="F519" s="406">
        <f>SUM(F520:F521)</f>
        <v>0</v>
      </c>
      <c r="G519" s="402"/>
    </row>
    <row r="520" spans="1:7" x14ac:dyDescent="0.2">
      <c r="A520" s="734" t="s">
        <v>303</v>
      </c>
      <c r="B520" s="735"/>
      <c r="C520" s="735"/>
      <c r="D520" s="736"/>
      <c r="E520" s="403"/>
      <c r="F520" s="404"/>
      <c r="G520" s="405"/>
    </row>
    <row r="521" spans="1:7" x14ac:dyDescent="0.2">
      <c r="A521" s="734" t="s">
        <v>304</v>
      </c>
      <c r="B521" s="735"/>
      <c r="C521" s="735"/>
      <c r="D521" s="736"/>
      <c r="E521" s="403"/>
      <c r="F521" s="404"/>
      <c r="G521" s="405"/>
    </row>
    <row r="522" spans="1:7" x14ac:dyDescent="0.2">
      <c r="A522" s="651" t="s">
        <v>305</v>
      </c>
      <c r="B522" s="720"/>
      <c r="C522" s="720"/>
      <c r="D522" s="652"/>
      <c r="E522" s="406">
        <f>SUM(E523:E524)</f>
        <v>0</v>
      </c>
      <c r="F522" s="406">
        <f>SUM(F523:F524)</f>
        <v>0</v>
      </c>
      <c r="G522" s="402"/>
    </row>
    <row r="523" spans="1:7" x14ac:dyDescent="0.2">
      <c r="A523" s="734" t="s">
        <v>306</v>
      </c>
      <c r="B523" s="735"/>
      <c r="C523" s="735"/>
      <c r="D523" s="736"/>
      <c r="E523" s="403"/>
      <c r="F523" s="404"/>
      <c r="G523" s="405"/>
    </row>
    <row r="524" spans="1:7" x14ac:dyDescent="0.2">
      <c r="A524" s="734" t="s">
        <v>307</v>
      </c>
      <c r="B524" s="735"/>
      <c r="C524" s="735"/>
      <c r="D524" s="736"/>
      <c r="E524" s="403"/>
      <c r="F524" s="404"/>
      <c r="G524" s="405"/>
    </row>
    <row r="525" spans="1:7" x14ac:dyDescent="0.2">
      <c r="A525" s="651" t="s">
        <v>308</v>
      </c>
      <c r="B525" s="720"/>
      <c r="C525" s="720"/>
      <c r="D525" s="652"/>
      <c r="E525" s="406">
        <f>SUM(E526:E539)</f>
        <v>583</v>
      </c>
      <c r="F525" s="406">
        <v>648</v>
      </c>
      <c r="G525" s="402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7"/>
      <c r="G528" s="408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583</v>
      </c>
      <c r="F539" s="375">
        <v>648</v>
      </c>
      <c r="G539" s="163"/>
      <c r="I539" s="408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583</v>
      </c>
      <c r="F540" s="285">
        <f>SUM(F497+F506+F507+F508+F509+F510)</f>
        <v>648</v>
      </c>
      <c r="G540" s="393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7"/>
      <c r="B543" s="367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194556.25</v>
      </c>
      <c r="D546" s="282">
        <v>215271.34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1059847.52</v>
      </c>
      <c r="D548" s="375">
        <v>1301115.3899999999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6265.53</v>
      </c>
      <c r="D551" s="375">
        <v>6790.51</v>
      </c>
    </row>
    <row r="552" spans="1:5" x14ac:dyDescent="0.2">
      <c r="A552" s="760" t="s">
        <v>332</v>
      </c>
      <c r="B552" s="761"/>
      <c r="C552" s="373"/>
      <c r="D552" s="409"/>
      <c r="E552" s="408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10"/>
      <c r="D554" s="375"/>
    </row>
    <row r="555" spans="1:5" ht="13.5" thickBot="1" x14ac:dyDescent="0.25">
      <c r="A555" s="787" t="s">
        <v>17</v>
      </c>
      <c r="B555" s="788"/>
      <c r="C555" s="411"/>
      <c r="D555" s="412"/>
    </row>
    <row r="556" spans="1:5" ht="13.5" thickBot="1" x14ac:dyDescent="0.25">
      <c r="A556" s="647" t="s">
        <v>84</v>
      </c>
      <c r="B556" s="648"/>
      <c r="C556" s="285">
        <f>SUM(C546:C555)</f>
        <v>1260669.3</v>
      </c>
      <c r="D556" s="285">
        <f>SUM(D546:D555)</f>
        <v>1523177.24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7"/>
      <c r="B560" s="367"/>
      <c r="C560" s="367"/>
    </row>
    <row r="561" spans="1:6" ht="26.25" thickBot="1" x14ac:dyDescent="0.25">
      <c r="A561" s="789" t="s">
        <v>336</v>
      </c>
      <c r="B561" s="790"/>
      <c r="C561" s="790"/>
      <c r="D561" s="791"/>
      <c r="E561" s="346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3">
        <f>E563+E564+E565</f>
        <v>0</v>
      </c>
      <c r="F562" s="413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4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3">
        <v>0</v>
      </c>
      <c r="F566" s="415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6">
        <f>SUM(E568:E577)</f>
        <v>254752.31</v>
      </c>
      <c r="F567" s="416">
        <f>SUM(F568:F577)</f>
        <v>386929.20999999996</v>
      </c>
    </row>
    <row r="568" spans="1:6" x14ac:dyDescent="0.2">
      <c r="A568" s="795" t="s">
        <v>343</v>
      </c>
      <c r="B568" s="796"/>
      <c r="C568" s="796"/>
      <c r="D568" s="797"/>
      <c r="E568" s="417">
        <v>253409.31</v>
      </c>
      <c r="F568" s="417">
        <f>378145.62+5866.11</f>
        <v>384011.73</v>
      </c>
    </row>
    <row r="569" spans="1:6" x14ac:dyDescent="0.2">
      <c r="A569" s="721" t="s">
        <v>344</v>
      </c>
      <c r="B569" s="722"/>
      <c r="C569" s="722"/>
      <c r="D569" s="723"/>
      <c r="E569" s="406"/>
      <c r="F569" s="406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11"/>
      <c r="F573" s="412"/>
    </row>
    <row r="574" spans="1:6" x14ac:dyDescent="0.2">
      <c r="A574" s="721" t="s">
        <v>349</v>
      </c>
      <c r="B574" s="722"/>
      <c r="C574" s="722"/>
      <c r="D574" s="723"/>
      <c r="E574" s="411"/>
      <c r="F574" s="412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11"/>
      <c r="F576" s="412"/>
    </row>
    <row r="577" spans="1:9" ht="63.75" customHeight="1" thickBot="1" x14ac:dyDescent="0.25">
      <c r="A577" s="778" t="s">
        <v>352</v>
      </c>
      <c r="B577" s="779"/>
      <c r="C577" s="779"/>
      <c r="D577" s="780"/>
      <c r="E577" s="411">
        <v>1343</v>
      </c>
      <c r="F577" s="412">
        <f>1503.48+1414</f>
        <v>2917.48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254752.31</v>
      </c>
      <c r="F578" s="255">
        <f>SUM(F562+F566+F567)</f>
        <v>386929.20999999996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7"/>
      <c r="B582" s="367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6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6"/>
      <c r="F584" s="396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1560.39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8">
        <f>SUM(E588:E590)</f>
        <v>0</v>
      </c>
      <c r="F587" s="418">
        <f>SUM(F588:F590)</f>
        <v>1560.39</v>
      </c>
    </row>
    <row r="588" spans="1:9" ht="27.75" customHeight="1" x14ac:dyDescent="0.2">
      <c r="A588" s="775" t="s">
        <v>359</v>
      </c>
      <c r="B588" s="776"/>
      <c r="C588" s="776"/>
      <c r="D588" s="777"/>
      <c r="E588" s="406"/>
      <c r="F588" s="406"/>
    </row>
    <row r="589" spans="1:9" x14ac:dyDescent="0.2">
      <c r="A589" s="775" t="s">
        <v>360</v>
      </c>
      <c r="B589" s="776"/>
      <c r="C589" s="776"/>
      <c r="D589" s="777"/>
      <c r="E589" s="406"/>
      <c r="F589" s="406"/>
    </row>
    <row r="590" spans="1:9" x14ac:dyDescent="0.2">
      <c r="A590" s="775" t="s">
        <v>361</v>
      </c>
      <c r="B590" s="776"/>
      <c r="C590" s="776"/>
      <c r="D590" s="777"/>
      <c r="E590" s="374"/>
      <c r="F590" s="374">
        <v>1560.39</v>
      </c>
    </row>
    <row r="591" spans="1:9" x14ac:dyDescent="0.2">
      <c r="A591" s="666" t="s">
        <v>362</v>
      </c>
      <c r="B591" s="798"/>
      <c r="C591" s="798"/>
      <c r="D591" s="667"/>
      <c r="E591" s="418">
        <f>SUM(E593:E596)</f>
        <v>0</v>
      </c>
      <c r="F591" s="418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8"/>
      <c r="F592" s="418"/>
      <c r="G592" s="275"/>
      <c r="H592" s="275"/>
      <c r="I592" s="419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1560.39</v>
      </c>
    </row>
    <row r="600" spans="1:6" x14ac:dyDescent="0.2">
      <c r="A600" s="420" t="s">
        <v>369</v>
      </c>
      <c r="B600" s="421"/>
      <c r="C600" s="421"/>
      <c r="D600" s="422"/>
      <c r="E600" s="422"/>
      <c r="F600" s="422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6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18.22</v>
      </c>
      <c r="F604" s="370">
        <f>SUM(F605:F606)</f>
        <v>301.64999999999998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>
        <v>301.64999999999998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11">
        <v>18.22</v>
      </c>
      <c r="F606" s="412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3"/>
      <c r="F608" s="424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11"/>
      <c r="F612" s="412"/>
    </row>
    <row r="613" spans="1:6" x14ac:dyDescent="0.2">
      <c r="A613" s="775" t="s">
        <v>380</v>
      </c>
      <c r="B613" s="776"/>
      <c r="C613" s="776"/>
      <c r="D613" s="777"/>
      <c r="E613" s="411"/>
      <c r="F613" s="412"/>
    </row>
    <row r="614" spans="1:6" ht="13.5" thickBot="1" x14ac:dyDescent="0.25">
      <c r="A614" s="819" t="s">
        <v>138</v>
      </c>
      <c r="B614" s="820"/>
      <c r="C614" s="820"/>
      <c r="D614" s="821"/>
      <c r="E614" s="411"/>
      <c r="F614" s="412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18.22</v>
      </c>
      <c r="F615" s="255">
        <f>F603+F604+F607</f>
        <v>301.64999999999998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6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4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167.3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11"/>
      <c r="F627" s="411">
        <v>167.3</v>
      </c>
    </row>
    <row r="628" spans="1:6" x14ac:dyDescent="0.2">
      <c r="A628" s="775" t="s">
        <v>388</v>
      </c>
      <c r="B628" s="776"/>
      <c r="C628" s="776"/>
      <c r="D628" s="777"/>
      <c r="E628" s="411"/>
      <c r="F628" s="411"/>
    </row>
    <row r="629" spans="1:6" x14ac:dyDescent="0.2">
      <c r="A629" s="775" t="s">
        <v>389</v>
      </c>
      <c r="B629" s="776"/>
      <c r="C629" s="776"/>
      <c r="D629" s="777"/>
      <c r="E629" s="411"/>
      <c r="F629" s="411"/>
    </row>
    <row r="630" spans="1:6" ht="13.5" thickBot="1" x14ac:dyDescent="0.25">
      <c r="A630" s="831" t="s">
        <v>138</v>
      </c>
      <c r="B630" s="832"/>
      <c r="C630" s="832"/>
      <c r="D630" s="833"/>
      <c r="E630" s="411"/>
      <c r="F630" s="411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167.3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5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6" t="s">
        <v>392</v>
      </c>
      <c r="D641" s="427" t="s">
        <v>393</v>
      </c>
      <c r="E641" s="428" t="s">
        <v>272</v>
      </c>
      <c r="F641" s="427" t="s">
        <v>275</v>
      </c>
    </row>
    <row r="642" spans="1:6" ht="13.5" thickBot="1" x14ac:dyDescent="0.25">
      <c r="A642" s="829" t="s">
        <v>394</v>
      </c>
      <c r="B642" s="830"/>
      <c r="C642" s="450">
        <f>SUM(C643:C672)</f>
        <v>0</v>
      </c>
      <c r="D642" s="450">
        <f>SUM(D643:D672)</f>
        <v>0</v>
      </c>
      <c r="E642" s="450">
        <f>SUM(E643:E672)</f>
        <v>0</v>
      </c>
      <c r="F642" s="450">
        <f>SUM(F643:F672)</f>
        <v>21009.200000000001</v>
      </c>
    </row>
    <row r="643" spans="1:6" s="449" customFormat="1" x14ac:dyDescent="0.2">
      <c r="A643" s="454" t="s">
        <v>423</v>
      </c>
      <c r="B643" s="455"/>
      <c r="C643" s="450"/>
      <c r="D643" s="168"/>
      <c r="E643" s="451"/>
      <c r="F643" s="176"/>
    </row>
    <row r="644" spans="1:6" s="449" customFormat="1" x14ac:dyDescent="0.2">
      <c r="A644" s="454" t="s">
        <v>424</v>
      </c>
      <c r="B644" s="455"/>
      <c r="C644" s="450"/>
      <c r="D644" s="176"/>
      <c r="E644" s="451"/>
      <c r="F644" s="176"/>
    </row>
    <row r="645" spans="1:6" s="449" customFormat="1" x14ac:dyDescent="0.2">
      <c r="A645" s="454" t="s">
        <v>425</v>
      </c>
      <c r="B645" s="455"/>
      <c r="C645" s="450"/>
      <c r="D645" s="176"/>
      <c r="E645" s="451"/>
      <c r="F645" s="176"/>
    </row>
    <row r="646" spans="1:6" s="449" customFormat="1" x14ac:dyDescent="0.2">
      <c r="A646" s="454" t="s">
        <v>426</v>
      </c>
      <c r="B646" s="455"/>
      <c r="C646" s="450"/>
      <c r="D646" s="176"/>
      <c r="E646" s="451"/>
      <c r="F646" s="176"/>
    </row>
    <row r="647" spans="1:6" s="449" customFormat="1" x14ac:dyDescent="0.2">
      <c r="A647" s="834" t="s">
        <v>450</v>
      </c>
      <c r="B647" s="835"/>
      <c r="C647" s="450"/>
      <c r="D647" s="176"/>
      <c r="E647" s="451"/>
      <c r="F647" s="176"/>
    </row>
    <row r="648" spans="1:6" s="449" customFormat="1" x14ac:dyDescent="0.2">
      <c r="A648" s="454" t="s">
        <v>427</v>
      </c>
      <c r="B648" s="455"/>
      <c r="C648" s="450"/>
      <c r="D648" s="176"/>
      <c r="E648" s="451"/>
      <c r="F648" s="176"/>
    </row>
    <row r="649" spans="1:6" s="449" customFormat="1" x14ac:dyDescent="0.2">
      <c r="A649" s="454" t="s">
        <v>428</v>
      </c>
      <c r="B649" s="455"/>
      <c r="C649" s="450"/>
      <c r="D649" s="176"/>
      <c r="E649" s="451"/>
      <c r="F649" s="176"/>
    </row>
    <row r="650" spans="1:6" s="449" customFormat="1" x14ac:dyDescent="0.2">
      <c r="A650" s="454" t="s">
        <v>429</v>
      </c>
      <c r="B650" s="455"/>
      <c r="C650" s="450"/>
      <c r="D650" s="176"/>
      <c r="E650" s="451"/>
      <c r="F650" s="176"/>
    </row>
    <row r="651" spans="1:6" s="449" customFormat="1" x14ac:dyDescent="0.2">
      <c r="A651" s="454" t="s">
        <v>430</v>
      </c>
      <c r="B651" s="455"/>
      <c r="C651" s="450"/>
      <c r="D651" s="176"/>
      <c r="E651" s="451"/>
      <c r="F651" s="176"/>
    </row>
    <row r="652" spans="1:6" s="449" customFormat="1" x14ac:dyDescent="0.2">
      <c r="A652" s="454" t="s">
        <v>431</v>
      </c>
      <c r="B652" s="455"/>
      <c r="C652" s="450"/>
      <c r="D652" s="176"/>
      <c r="E652" s="451"/>
      <c r="F652" s="176"/>
    </row>
    <row r="653" spans="1:6" s="449" customFormat="1" x14ac:dyDescent="0.2">
      <c r="A653" s="454" t="s">
        <v>432</v>
      </c>
      <c r="B653" s="455"/>
      <c r="C653" s="450"/>
      <c r="D653" s="176"/>
      <c r="E653" s="451"/>
      <c r="F653" s="176"/>
    </row>
    <row r="654" spans="1:6" s="449" customFormat="1" x14ac:dyDescent="0.2">
      <c r="A654" s="454" t="s">
        <v>433</v>
      </c>
      <c r="B654" s="455"/>
      <c r="C654" s="450"/>
      <c r="D654" s="176"/>
      <c r="E654" s="451"/>
      <c r="F654" s="176"/>
    </row>
    <row r="655" spans="1:6" s="449" customFormat="1" x14ac:dyDescent="0.2">
      <c r="A655" s="454" t="s">
        <v>434</v>
      </c>
      <c r="B655" s="455"/>
      <c r="C655" s="450"/>
      <c r="D655" s="176"/>
      <c r="E655" s="451"/>
      <c r="F655" s="176"/>
    </row>
    <row r="656" spans="1:6" s="449" customFormat="1" x14ac:dyDescent="0.2">
      <c r="A656" s="454" t="s">
        <v>422</v>
      </c>
      <c r="B656" s="455"/>
      <c r="C656" s="450"/>
      <c r="D656" s="176"/>
      <c r="E656" s="451"/>
      <c r="F656" s="176">
        <v>21009.200000000001</v>
      </c>
    </row>
    <row r="657" spans="1:6" s="449" customFormat="1" x14ac:dyDescent="0.2">
      <c r="A657" s="454" t="s">
        <v>435</v>
      </c>
      <c r="B657" s="455"/>
      <c r="C657" s="450"/>
      <c r="D657" s="176"/>
      <c r="E657" s="451"/>
      <c r="F657" s="176"/>
    </row>
    <row r="658" spans="1:6" s="449" customFormat="1" x14ac:dyDescent="0.2">
      <c r="A658" s="454" t="s">
        <v>436</v>
      </c>
      <c r="B658" s="455"/>
      <c r="C658" s="450"/>
      <c r="D658" s="176"/>
      <c r="E658" s="451"/>
      <c r="F658" s="176"/>
    </row>
    <row r="659" spans="1:6" s="449" customFormat="1" x14ac:dyDescent="0.2">
      <c r="A659" s="454" t="s">
        <v>437</v>
      </c>
      <c r="B659" s="455"/>
      <c r="C659" s="450"/>
      <c r="D659" s="176"/>
      <c r="E659" s="451"/>
      <c r="F659" s="176"/>
    </row>
    <row r="660" spans="1:6" s="449" customFormat="1" x14ac:dyDescent="0.2">
      <c r="A660" s="454" t="s">
        <v>438</v>
      </c>
      <c r="B660" s="455"/>
      <c r="C660" s="450"/>
      <c r="D660" s="176"/>
      <c r="E660" s="451"/>
      <c r="F660" s="176"/>
    </row>
    <row r="661" spans="1:6" s="449" customFormat="1" x14ac:dyDescent="0.2">
      <c r="A661" s="454" t="s">
        <v>439</v>
      </c>
      <c r="B661" s="455"/>
      <c r="C661" s="450"/>
      <c r="D661" s="176"/>
      <c r="E661" s="451"/>
      <c r="F661" s="176"/>
    </row>
    <row r="662" spans="1:6" s="449" customFormat="1" x14ac:dyDescent="0.2">
      <c r="A662" s="454" t="s">
        <v>440</v>
      </c>
      <c r="B662" s="455"/>
      <c r="C662" s="450"/>
      <c r="D662" s="176"/>
      <c r="E662" s="451"/>
      <c r="F662" s="176"/>
    </row>
    <row r="663" spans="1:6" s="449" customFormat="1" x14ac:dyDescent="0.2">
      <c r="A663" s="454" t="s">
        <v>441</v>
      </c>
      <c r="B663" s="455"/>
      <c r="C663" s="450"/>
      <c r="D663" s="176"/>
      <c r="E663" s="451"/>
      <c r="F663" s="176"/>
    </row>
    <row r="664" spans="1:6" s="449" customFormat="1" x14ac:dyDescent="0.2">
      <c r="A664" s="454" t="s">
        <v>442</v>
      </c>
      <c r="B664" s="455"/>
      <c r="C664" s="450"/>
      <c r="D664" s="176"/>
      <c r="E664" s="451"/>
      <c r="F664" s="176"/>
    </row>
    <row r="665" spans="1:6" s="449" customFormat="1" x14ac:dyDescent="0.2">
      <c r="A665" s="454" t="s">
        <v>443</v>
      </c>
      <c r="B665" s="455"/>
      <c r="C665" s="450"/>
      <c r="D665" s="176"/>
      <c r="E665" s="451"/>
      <c r="F665" s="176"/>
    </row>
    <row r="666" spans="1:6" s="449" customFormat="1" x14ac:dyDescent="0.2">
      <c r="A666" s="454" t="s">
        <v>444</v>
      </c>
      <c r="B666" s="455"/>
      <c r="C666" s="450"/>
      <c r="D666" s="176"/>
      <c r="E666" s="451"/>
      <c r="F666" s="176"/>
    </row>
    <row r="667" spans="1:6" s="449" customFormat="1" x14ac:dyDescent="0.2">
      <c r="A667" s="454" t="s">
        <v>445</v>
      </c>
      <c r="B667" s="455"/>
      <c r="C667" s="450"/>
      <c r="D667" s="176"/>
      <c r="E667" s="451"/>
      <c r="F667" s="176"/>
    </row>
    <row r="668" spans="1:6" s="449" customFormat="1" x14ac:dyDescent="0.2">
      <c r="A668" s="456" t="s">
        <v>451</v>
      </c>
      <c r="B668" s="457"/>
      <c r="C668" s="450"/>
      <c r="D668" s="176"/>
      <c r="E668" s="451"/>
      <c r="F668" s="176"/>
    </row>
    <row r="669" spans="1:6" s="449" customFormat="1" x14ac:dyDescent="0.2">
      <c r="A669" s="454" t="s">
        <v>446</v>
      </c>
      <c r="B669" s="455"/>
      <c r="C669" s="450"/>
      <c r="D669" s="176"/>
      <c r="E669" s="451"/>
      <c r="F669" s="176"/>
    </row>
    <row r="670" spans="1:6" s="449" customFormat="1" x14ac:dyDescent="0.2">
      <c r="A670" s="454" t="s">
        <v>447</v>
      </c>
      <c r="B670" s="455"/>
      <c r="C670" s="450"/>
      <c r="D670" s="176"/>
      <c r="E670" s="451"/>
      <c r="F670" s="176"/>
    </row>
    <row r="671" spans="1:6" s="449" customFormat="1" x14ac:dyDescent="0.2">
      <c r="A671" s="454" t="s">
        <v>448</v>
      </c>
      <c r="B671" s="455"/>
      <c r="C671" s="450"/>
      <c r="D671" s="176"/>
      <c r="E671" s="451"/>
      <c r="F671" s="176"/>
    </row>
    <row r="672" spans="1:6" s="449" customFormat="1" ht="13.5" thickBot="1" x14ac:dyDescent="0.25">
      <c r="A672" s="454" t="s">
        <v>449</v>
      </c>
      <c r="B672" s="455"/>
      <c r="C672" s="450"/>
      <c r="D672" s="448"/>
      <c r="E672" s="451"/>
      <c r="F672" s="176"/>
    </row>
    <row r="673" spans="1:6" x14ac:dyDescent="0.2">
      <c r="A673" s="842" t="s">
        <v>395</v>
      </c>
      <c r="B673" s="457"/>
      <c r="C673" s="429"/>
      <c r="D673" s="452"/>
      <c r="E673" s="430"/>
      <c r="F673" s="176"/>
    </row>
    <row r="674" spans="1:6" ht="13.5" thickBot="1" x14ac:dyDescent="0.25">
      <c r="A674" s="843" t="s">
        <v>396</v>
      </c>
      <c r="B674" s="608"/>
      <c r="C674" s="431"/>
      <c r="D674" s="432"/>
      <c r="E674" s="433"/>
      <c r="F674" s="432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21009.200000000001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4">
        <v>104</v>
      </c>
      <c r="D683" s="435">
        <v>97</v>
      </c>
    </row>
    <row r="686" spans="1:6" x14ac:dyDescent="0.2">
      <c r="A686" s="345" t="s">
        <v>402</v>
      </c>
      <c r="B686" s="10"/>
      <c r="C686" s="10"/>
      <c r="D686" s="10"/>
      <c r="E686" s="10"/>
    </row>
    <row r="687" spans="1:6" ht="13.5" thickBot="1" x14ac:dyDescent="0.25">
      <c r="B687" s="436"/>
      <c r="C687" s="436"/>
    </row>
    <row r="688" spans="1:6" ht="51.75" thickBot="1" x14ac:dyDescent="0.25">
      <c r="A688" s="426" t="s">
        <v>403</v>
      </c>
      <c r="B688" s="427" t="s">
        <v>404</v>
      </c>
      <c r="C688" s="427" t="s">
        <v>154</v>
      </c>
      <c r="D688" s="128" t="s">
        <v>405</v>
      </c>
      <c r="E688" s="127" t="s">
        <v>406</v>
      </c>
    </row>
    <row r="689" spans="1:5" x14ac:dyDescent="0.2">
      <c r="A689" s="437" t="s">
        <v>81</v>
      </c>
      <c r="B689" s="172"/>
      <c r="C689" s="172"/>
      <c r="D689" s="438"/>
      <c r="E689" s="172"/>
    </row>
    <row r="690" spans="1:5" x14ac:dyDescent="0.2">
      <c r="A690" s="439" t="s">
        <v>82</v>
      </c>
      <c r="B690" s="145"/>
      <c r="C690" s="145"/>
      <c r="D690" s="144"/>
      <c r="E690" s="145"/>
    </row>
    <row r="691" spans="1:5" x14ac:dyDescent="0.2">
      <c r="A691" s="439" t="s">
        <v>407</v>
      </c>
      <c r="B691" s="145"/>
      <c r="C691" s="145"/>
      <c r="D691" s="144"/>
      <c r="E691" s="145"/>
    </row>
    <row r="692" spans="1:5" x14ac:dyDescent="0.2">
      <c r="A692" s="439" t="s">
        <v>408</v>
      </c>
      <c r="B692" s="145"/>
      <c r="C692" s="145"/>
      <c r="D692" s="144"/>
      <c r="E692" s="145"/>
    </row>
    <row r="693" spans="1:5" x14ac:dyDescent="0.2">
      <c r="A693" s="439" t="s">
        <v>409</v>
      </c>
      <c r="B693" s="145"/>
      <c r="C693" s="145"/>
      <c r="D693" s="144"/>
      <c r="E693" s="145"/>
    </row>
    <row r="694" spans="1:5" x14ac:dyDescent="0.2">
      <c r="A694" s="439" t="s">
        <v>410</v>
      </c>
      <c r="B694" s="145"/>
      <c r="C694" s="145"/>
      <c r="D694" s="144"/>
      <c r="E694" s="145"/>
    </row>
    <row r="695" spans="1:5" x14ac:dyDescent="0.2">
      <c r="A695" s="439" t="s">
        <v>411</v>
      </c>
      <c r="B695" s="145"/>
      <c r="C695" s="145"/>
      <c r="D695" s="144"/>
      <c r="E695" s="145"/>
    </row>
    <row r="696" spans="1:5" ht="13.5" thickBot="1" x14ac:dyDescent="0.25">
      <c r="A696" s="440" t="s">
        <v>412</v>
      </c>
      <c r="B696" s="441"/>
      <c r="C696" s="441"/>
      <c r="D696" s="442"/>
      <c r="E696" s="441"/>
    </row>
    <row r="699" spans="1:5" x14ac:dyDescent="0.2">
      <c r="A699" s="345" t="s">
        <v>413</v>
      </c>
      <c r="B699" s="443"/>
      <c r="C699" s="443"/>
      <c r="D699" s="443"/>
      <c r="E699" s="443"/>
    </row>
    <row r="700" spans="1:5" ht="13.5" thickBot="1" x14ac:dyDescent="0.25">
      <c r="B700" s="436"/>
      <c r="C700" s="436"/>
    </row>
    <row r="701" spans="1:5" ht="51.75" thickBot="1" x14ac:dyDescent="0.25">
      <c r="A701" s="426" t="s">
        <v>403</v>
      </c>
      <c r="B701" s="427" t="s">
        <v>404</v>
      </c>
      <c r="C701" s="427" t="s">
        <v>154</v>
      </c>
      <c r="D701" s="128" t="s">
        <v>414</v>
      </c>
      <c r="E701" s="127" t="s">
        <v>406</v>
      </c>
    </row>
    <row r="702" spans="1:5" x14ac:dyDescent="0.2">
      <c r="A702" s="437" t="s">
        <v>81</v>
      </c>
      <c r="B702" s="172"/>
      <c r="C702" s="172"/>
      <c r="D702" s="438"/>
      <c r="E702" s="172"/>
    </row>
    <row r="703" spans="1:5" x14ac:dyDescent="0.2">
      <c r="A703" s="439" t="s">
        <v>82</v>
      </c>
      <c r="B703" s="145"/>
      <c r="C703" s="145"/>
      <c r="D703" s="144"/>
      <c r="E703" s="145"/>
    </row>
    <row r="704" spans="1:5" x14ac:dyDescent="0.2">
      <c r="A704" s="439" t="s">
        <v>407</v>
      </c>
      <c r="B704" s="145"/>
      <c r="C704" s="145"/>
      <c r="D704" s="144"/>
      <c r="E704" s="145"/>
    </row>
    <row r="705" spans="1:7" x14ac:dyDescent="0.2">
      <c r="A705" s="439" t="s">
        <v>408</v>
      </c>
      <c r="B705" s="145"/>
      <c r="C705" s="145"/>
      <c r="D705" s="144"/>
      <c r="E705" s="145"/>
    </row>
    <row r="706" spans="1:7" x14ac:dyDescent="0.2">
      <c r="A706" s="439" t="s">
        <v>409</v>
      </c>
      <c r="B706" s="145"/>
      <c r="C706" s="145"/>
      <c r="D706" s="144"/>
      <c r="E706" s="145"/>
    </row>
    <row r="707" spans="1:7" x14ac:dyDescent="0.2">
      <c r="A707" s="439" t="s">
        <v>410</v>
      </c>
      <c r="B707" s="145"/>
      <c r="C707" s="145"/>
      <c r="D707" s="144"/>
      <c r="E707" s="145"/>
    </row>
    <row r="708" spans="1:7" x14ac:dyDescent="0.2">
      <c r="A708" s="439" t="s">
        <v>411</v>
      </c>
      <c r="B708" s="145"/>
      <c r="C708" s="145"/>
      <c r="D708" s="144"/>
      <c r="E708" s="145"/>
    </row>
    <row r="709" spans="1:7" ht="13.5" thickBot="1" x14ac:dyDescent="0.25">
      <c r="A709" s="440" t="s">
        <v>412</v>
      </c>
      <c r="B709" s="441"/>
      <c r="C709" s="441"/>
      <c r="D709" s="442"/>
      <c r="E709" s="441"/>
    </row>
    <row r="717" spans="1:7" x14ac:dyDescent="0.2">
      <c r="A717" s="444"/>
      <c r="B717" s="444"/>
      <c r="C717" s="838"/>
      <c r="D717" s="839"/>
      <c r="E717" s="444"/>
      <c r="F717" s="444"/>
    </row>
    <row r="718" spans="1:7" x14ac:dyDescent="0.2">
      <c r="A718" s="445" t="s">
        <v>415</v>
      </c>
      <c r="B718" s="445"/>
      <c r="C718" s="838">
        <v>44620</v>
      </c>
      <c r="D718" s="839"/>
      <c r="E718" s="445"/>
      <c r="F718" s="840" t="s">
        <v>416</v>
      </c>
      <c r="G718" s="840"/>
    </row>
    <row r="719" spans="1:7" x14ac:dyDescent="0.2">
      <c r="A719" s="445" t="s">
        <v>417</v>
      </c>
      <c r="B719" s="207"/>
      <c r="C719" s="840" t="s">
        <v>418</v>
      </c>
      <c r="D719" s="841"/>
      <c r="E719" s="445"/>
      <c r="F719" s="840" t="s">
        <v>419</v>
      </c>
      <c r="G719" s="840"/>
    </row>
  </sheetData>
  <customSheetViews>
    <customSheetView guid="{3A6C814E-58BD-485B-8C46-22741518EB01}" showPageBreaks="1" topLeftCell="A56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10">
      <selection activeCell="G22" sqref="G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364">
      <selection activeCell="F381" sqref="F3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6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F590" sqref="F5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364">
      <selection activeCell="F381" sqref="F3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28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364">
      <selection activeCell="F381" sqref="F3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364">
      <selection activeCell="F381" sqref="F3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howPageBreaks="1" hiddenRows="1" topLeftCell="A683">
      <selection activeCell="A671" sqref="A671:G71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364">
      <selection activeCell="F381" sqref="F38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&amp;C&amp;"-,Standardowy"LXII Liceum Ogólnokształcące Mistrzostwa Sportowego im. Generała Broni Władysława Andersa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62L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2022-04-22T09:56:15Z</dcterms:modified>
</cp:coreProperties>
</file>