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30\"/>
    </mc:Choice>
  </mc:AlternateContent>
  <bookViews>
    <workbookView xWindow="0" yWindow="0" windowWidth="19440" windowHeight="7185"/>
  </bookViews>
  <sheets>
    <sheet name="P30" sheetId="45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77" i="45" l="1"/>
  <c r="F501" i="45"/>
  <c r="F642" i="45" l="1"/>
  <c r="E642" i="45"/>
  <c r="D642" i="45"/>
  <c r="C642" i="45"/>
  <c r="G23" i="45" l="1"/>
  <c r="F675" i="45" l="1"/>
  <c r="E675" i="45"/>
  <c r="D675" i="45"/>
  <c r="C675" i="45"/>
  <c r="F624" i="45"/>
  <c r="E624" i="45"/>
  <c r="F621" i="45"/>
  <c r="E621" i="45"/>
  <c r="F607" i="45"/>
  <c r="E607" i="45"/>
  <c r="F604" i="45"/>
  <c r="E604" i="45"/>
  <c r="F591" i="45"/>
  <c r="E591" i="45"/>
  <c r="F587" i="45"/>
  <c r="E587" i="45"/>
  <c r="F567" i="45"/>
  <c r="E567" i="45"/>
  <c r="F562" i="45"/>
  <c r="E562" i="45"/>
  <c r="D556" i="45"/>
  <c r="C556" i="45"/>
  <c r="F525" i="45"/>
  <c r="E525" i="45"/>
  <c r="F522" i="45"/>
  <c r="E522" i="45"/>
  <c r="F519" i="45"/>
  <c r="E519" i="45"/>
  <c r="F511" i="45"/>
  <c r="E511" i="45"/>
  <c r="F497" i="45"/>
  <c r="E497" i="45"/>
  <c r="C472" i="45"/>
  <c r="B472" i="45"/>
  <c r="C467" i="45"/>
  <c r="B467" i="45"/>
  <c r="C461" i="45"/>
  <c r="B461" i="45"/>
  <c r="C456" i="45"/>
  <c r="B456" i="45"/>
  <c r="D422" i="45"/>
  <c r="D421" i="45" s="1"/>
  <c r="D430" i="45" s="1"/>
  <c r="C422" i="45"/>
  <c r="C421" i="45" s="1"/>
  <c r="C430" i="45" s="1"/>
  <c r="H411" i="45"/>
  <c r="G411" i="45"/>
  <c r="F411" i="45"/>
  <c r="E411" i="45"/>
  <c r="D411" i="45"/>
  <c r="C411" i="45"/>
  <c r="B411" i="45"/>
  <c r="H410" i="45"/>
  <c r="G410" i="45"/>
  <c r="F410" i="45"/>
  <c r="E410" i="45"/>
  <c r="D410" i="45"/>
  <c r="C410" i="45"/>
  <c r="B410" i="45"/>
  <c r="I409" i="45"/>
  <c r="I408" i="45"/>
  <c r="I407" i="45"/>
  <c r="I405" i="45"/>
  <c r="I404" i="45"/>
  <c r="I403" i="45"/>
  <c r="I402" i="45"/>
  <c r="H401" i="45"/>
  <c r="G401" i="45"/>
  <c r="F401" i="45"/>
  <c r="E401" i="45"/>
  <c r="D401" i="45"/>
  <c r="C401" i="45"/>
  <c r="B401" i="45"/>
  <c r="I400" i="45"/>
  <c r="I399" i="45"/>
  <c r="I398" i="45"/>
  <c r="H397" i="45"/>
  <c r="G397" i="45"/>
  <c r="F397" i="45"/>
  <c r="E397" i="45"/>
  <c r="D397" i="45"/>
  <c r="C397" i="45"/>
  <c r="B397" i="45"/>
  <c r="I396" i="45"/>
  <c r="D377" i="45"/>
  <c r="C377" i="45"/>
  <c r="D365" i="45"/>
  <c r="C365" i="45"/>
  <c r="D357" i="45"/>
  <c r="C357" i="45"/>
  <c r="D338" i="45"/>
  <c r="C338" i="45"/>
  <c r="D327" i="45"/>
  <c r="C327" i="45"/>
  <c r="D297" i="45"/>
  <c r="D318" i="45" s="1"/>
  <c r="C297" i="45"/>
  <c r="C318" i="45" s="1"/>
  <c r="D285" i="45"/>
  <c r="C285" i="45"/>
  <c r="E266" i="45"/>
  <c r="E269" i="45" s="1"/>
  <c r="D266" i="45"/>
  <c r="D269" i="45" s="1"/>
  <c r="C266" i="45"/>
  <c r="C269" i="45" s="1"/>
  <c r="B266" i="45"/>
  <c r="B269" i="45" s="1"/>
  <c r="E258" i="45"/>
  <c r="E261" i="45" s="1"/>
  <c r="D258" i="45"/>
  <c r="D261" i="45" s="1"/>
  <c r="C258" i="45"/>
  <c r="C261" i="45" s="1"/>
  <c r="B258" i="45"/>
  <c r="B261" i="45" s="1"/>
  <c r="D244" i="45"/>
  <c r="C244" i="45"/>
  <c r="D232" i="45"/>
  <c r="C232" i="45"/>
  <c r="D228" i="45"/>
  <c r="C228" i="45"/>
  <c r="D224" i="45"/>
  <c r="C224" i="45"/>
  <c r="G217" i="45"/>
  <c r="G216" i="45"/>
  <c r="G215" i="45"/>
  <c r="G214" i="45"/>
  <c r="G213" i="45"/>
  <c r="G212" i="45"/>
  <c r="G211" i="45"/>
  <c r="G210" i="45"/>
  <c r="G209" i="45"/>
  <c r="G208" i="45"/>
  <c r="G207" i="45"/>
  <c r="G206" i="45"/>
  <c r="G205" i="45"/>
  <c r="G204" i="45"/>
  <c r="G203" i="45"/>
  <c r="G202" i="45"/>
  <c r="G201" i="45"/>
  <c r="G200" i="45"/>
  <c r="G199" i="45"/>
  <c r="G198" i="45"/>
  <c r="F197" i="45"/>
  <c r="F218" i="45" s="1"/>
  <c r="E197" i="45"/>
  <c r="E218" i="45" s="1"/>
  <c r="D197" i="45"/>
  <c r="D218" i="45" s="1"/>
  <c r="C197" i="45"/>
  <c r="C218" i="45" s="1"/>
  <c r="G196" i="45"/>
  <c r="G195" i="45"/>
  <c r="G194" i="45"/>
  <c r="G193" i="45"/>
  <c r="G192" i="45"/>
  <c r="G191" i="45"/>
  <c r="G190" i="45"/>
  <c r="G189" i="45"/>
  <c r="G188" i="45"/>
  <c r="H180" i="45"/>
  <c r="G180" i="45"/>
  <c r="F180" i="45"/>
  <c r="E180" i="45"/>
  <c r="I179" i="45"/>
  <c r="I178" i="45"/>
  <c r="I177" i="45"/>
  <c r="I176" i="45"/>
  <c r="I175" i="45"/>
  <c r="G168" i="45"/>
  <c r="F168" i="45"/>
  <c r="E168" i="45"/>
  <c r="G161" i="45"/>
  <c r="F161" i="45"/>
  <c r="E161" i="45"/>
  <c r="D129" i="45"/>
  <c r="C129" i="45"/>
  <c r="I116" i="45"/>
  <c r="H116" i="45"/>
  <c r="G116" i="45"/>
  <c r="F116" i="45"/>
  <c r="E116" i="45"/>
  <c r="D116" i="45"/>
  <c r="C116" i="45"/>
  <c r="B116" i="45"/>
  <c r="D95" i="45"/>
  <c r="C95" i="45"/>
  <c r="B95" i="45"/>
  <c r="D93" i="45"/>
  <c r="C93" i="45"/>
  <c r="B93" i="45"/>
  <c r="E92" i="45"/>
  <c r="E91" i="45"/>
  <c r="E90" i="45"/>
  <c r="E87" i="45"/>
  <c r="E86" i="45"/>
  <c r="E85" i="45"/>
  <c r="D84" i="45"/>
  <c r="C84" i="45"/>
  <c r="B84" i="45"/>
  <c r="E83" i="45"/>
  <c r="E82" i="45"/>
  <c r="D81" i="45"/>
  <c r="C81" i="45"/>
  <c r="B81" i="45"/>
  <c r="E80" i="45"/>
  <c r="C67" i="45"/>
  <c r="C65" i="45"/>
  <c r="C57" i="45"/>
  <c r="C54" i="45"/>
  <c r="C48" i="45"/>
  <c r="C45" i="45"/>
  <c r="H35" i="45"/>
  <c r="G35" i="45"/>
  <c r="F35" i="45"/>
  <c r="E35" i="45"/>
  <c r="D35" i="45"/>
  <c r="C35" i="45"/>
  <c r="B35" i="45"/>
  <c r="H33" i="45"/>
  <c r="G33" i="45"/>
  <c r="F33" i="45"/>
  <c r="E33" i="45"/>
  <c r="D33" i="45"/>
  <c r="C33" i="45"/>
  <c r="B33" i="45"/>
  <c r="I32" i="45"/>
  <c r="I31" i="45"/>
  <c r="I30" i="45"/>
  <c r="I27" i="45"/>
  <c r="I26" i="45"/>
  <c r="H25" i="45"/>
  <c r="G25" i="45"/>
  <c r="F25" i="45"/>
  <c r="E25" i="45"/>
  <c r="D25" i="45"/>
  <c r="C25" i="45"/>
  <c r="B25" i="45"/>
  <c r="I24" i="45"/>
  <c r="I23" i="45"/>
  <c r="I22" i="45"/>
  <c r="H21" i="45"/>
  <c r="G21" i="45"/>
  <c r="F21" i="45"/>
  <c r="E21" i="45"/>
  <c r="D21" i="45"/>
  <c r="C21" i="45"/>
  <c r="B21" i="45"/>
  <c r="I20" i="45"/>
  <c r="I17" i="45"/>
  <c r="I16" i="45"/>
  <c r="H15" i="45"/>
  <c r="G15" i="45"/>
  <c r="F15" i="45"/>
  <c r="E15" i="45"/>
  <c r="D15" i="45"/>
  <c r="C15" i="45"/>
  <c r="B15" i="45"/>
  <c r="I14" i="45"/>
  <c r="I13" i="45"/>
  <c r="I12" i="45"/>
  <c r="H11" i="45"/>
  <c r="G11" i="45"/>
  <c r="F11" i="45"/>
  <c r="E11" i="45"/>
  <c r="D11" i="45"/>
  <c r="C11" i="45"/>
  <c r="B11" i="45"/>
  <c r="I10" i="45"/>
  <c r="C28" i="45" l="1"/>
  <c r="C349" i="45"/>
  <c r="C466" i="45"/>
  <c r="B28" i="45"/>
  <c r="H28" i="45"/>
  <c r="E585" i="45"/>
  <c r="E597" i="45" s="1"/>
  <c r="C60" i="45"/>
  <c r="C370" i="45"/>
  <c r="E615" i="45"/>
  <c r="F578" i="45"/>
  <c r="E84" i="45"/>
  <c r="B88" i="45"/>
  <c r="B96" i="45" s="1"/>
  <c r="F18" i="45"/>
  <c r="D28" i="45"/>
  <c r="F28" i="45"/>
  <c r="F615" i="45"/>
  <c r="G18" i="45"/>
  <c r="E18" i="45"/>
  <c r="C88" i="45"/>
  <c r="C96" i="45" s="1"/>
  <c r="B18" i="45"/>
  <c r="H18" i="45"/>
  <c r="G406" i="45"/>
  <c r="G412" i="45" s="1"/>
  <c r="C455" i="45"/>
  <c r="G28" i="45"/>
  <c r="D370" i="45"/>
  <c r="I401" i="45"/>
  <c r="I397" i="45"/>
  <c r="E406" i="45"/>
  <c r="E412" i="45" s="1"/>
  <c r="E631" i="45"/>
  <c r="I21" i="45"/>
  <c r="E28" i="45"/>
  <c r="C51" i="45"/>
  <c r="E93" i="45"/>
  <c r="D349" i="45"/>
  <c r="F631" i="45"/>
  <c r="C18" i="45"/>
  <c r="C36" i="45" s="1"/>
  <c r="I11" i="45"/>
  <c r="G197" i="45"/>
  <c r="G218" i="45" s="1"/>
  <c r="C236" i="45"/>
  <c r="D406" i="45"/>
  <c r="D412" i="45" s="1"/>
  <c r="F406" i="45"/>
  <c r="F412" i="45" s="1"/>
  <c r="F510" i="45"/>
  <c r="F540" i="45" s="1"/>
  <c r="D18" i="45"/>
  <c r="E578" i="45"/>
  <c r="F585" i="45"/>
  <c r="F597" i="45" s="1"/>
  <c r="B406" i="45"/>
  <c r="B412" i="45" s="1"/>
  <c r="H406" i="45"/>
  <c r="H412" i="45" s="1"/>
  <c r="I410" i="45"/>
  <c r="I25" i="45"/>
  <c r="E81" i="45"/>
  <c r="D236" i="45"/>
  <c r="C406" i="45"/>
  <c r="C412" i="45" s="1"/>
  <c r="E510" i="45"/>
  <c r="E540" i="45" s="1"/>
  <c r="I15" i="45"/>
  <c r="E95" i="45"/>
  <c r="B466" i="45"/>
  <c r="I35" i="45"/>
  <c r="D88" i="45"/>
  <c r="D96" i="45" s="1"/>
  <c r="I411" i="45"/>
  <c r="B455" i="45"/>
  <c r="I33" i="45"/>
  <c r="I180" i="45"/>
  <c r="H36" i="45" l="1"/>
  <c r="B36" i="45"/>
  <c r="E88" i="45"/>
  <c r="E96" i="45" s="1"/>
  <c r="F36" i="45"/>
  <c r="D36" i="45"/>
  <c r="E36" i="45"/>
  <c r="C68" i="45"/>
  <c r="I28" i="45"/>
  <c r="I406" i="45"/>
  <c r="I412" i="45" s="1"/>
  <c r="G36" i="45"/>
  <c r="I18" i="45"/>
  <c r="I36" i="45" l="1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<sst xmlns="http://schemas.openxmlformats.org/spreadsheetml/2006/main" count="665" uniqueCount="452">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</sst>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C719" sqref="C719:D719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>
        <v>333462.84000000003</v>
      </c>
      <c r="E10" s="12">
        <v>16600</v>
      </c>
      <c r="F10" s="12"/>
      <c r="G10" s="12">
        <v>136457.89000000001</v>
      </c>
      <c r="H10" s="12"/>
      <c r="I10" s="13">
        <f>B10+SUM(D10:H10)</f>
        <v>486520.73000000004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33485.14</v>
      </c>
      <c r="H11" s="12">
        <f t="shared" si="0"/>
        <v>0</v>
      </c>
      <c r="I11" s="13">
        <f t="shared" si="0"/>
        <v>33485.14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76">
        <v>33485.14</v>
      </c>
      <c r="H12" s="17"/>
      <c r="I12" s="18">
        <f>B12+SUM(D12:H12)</f>
        <v>33485.14</v>
      </c>
    </row>
    <row r="13" spans="1:10" x14ac:dyDescent="0.2">
      <c r="A13" s="15" t="s">
        <v>17</v>
      </c>
      <c r="B13" s="17"/>
      <c r="C13" s="17"/>
      <c r="D13" s="17"/>
      <c r="E13" s="17"/>
      <c r="F13" s="16"/>
      <c r="G13" s="17"/>
      <c r="H13" s="16"/>
      <c r="I13" s="18">
        <f>B13+SUM(D13:H13)</f>
        <v>0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7600</v>
      </c>
      <c r="F15" s="12">
        <f t="shared" si="1"/>
        <v>0</v>
      </c>
      <c r="G15" s="12">
        <f t="shared" si="1"/>
        <v>1653.24</v>
      </c>
      <c r="H15" s="12">
        <f t="shared" si="1"/>
        <v>0</v>
      </c>
      <c r="I15" s="13">
        <f t="shared" si="1"/>
        <v>9253.24</v>
      </c>
    </row>
    <row r="16" spans="1:10" x14ac:dyDescent="0.2">
      <c r="A16" s="15" t="s">
        <v>20</v>
      </c>
      <c r="B16" s="16"/>
      <c r="C16" s="16"/>
      <c r="D16" s="16"/>
      <c r="E16" s="17">
        <v>7600</v>
      </c>
      <c r="F16" s="17"/>
      <c r="G16" s="17">
        <v>1653.24</v>
      </c>
      <c r="H16" s="16"/>
      <c r="I16" s="18">
        <f>B16+SUM(D16:H16)</f>
        <v>9253.24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333462.84000000003</v>
      </c>
      <c r="E18" s="12">
        <f t="shared" si="2"/>
        <v>9000</v>
      </c>
      <c r="F18" s="12">
        <f t="shared" si="2"/>
        <v>0</v>
      </c>
      <c r="G18" s="12">
        <f t="shared" si="2"/>
        <v>168289.79000000004</v>
      </c>
      <c r="H18" s="12">
        <f t="shared" si="2"/>
        <v>0</v>
      </c>
      <c r="I18" s="13">
        <f t="shared" si="2"/>
        <v>510752.63000000006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>
        <v>115323.07</v>
      </c>
      <c r="E20" s="12">
        <v>16470</v>
      </c>
      <c r="F20" s="12"/>
      <c r="G20" s="12">
        <v>136457.89000000001</v>
      </c>
      <c r="H20" s="12"/>
      <c r="I20" s="13">
        <f>B20+SUM(D20:H20)</f>
        <v>268250.96000000002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8336.57</v>
      </c>
      <c r="E21" s="12">
        <f t="shared" si="3"/>
        <v>130</v>
      </c>
      <c r="F21" s="12">
        <f t="shared" si="3"/>
        <v>0</v>
      </c>
      <c r="G21" s="12">
        <f t="shared" si="3"/>
        <v>33485.14</v>
      </c>
      <c r="H21" s="12">
        <f t="shared" si="3"/>
        <v>0</v>
      </c>
      <c r="I21" s="13">
        <f t="shared" si="3"/>
        <v>41951.71</v>
      </c>
    </row>
    <row r="22" spans="1:9" x14ac:dyDescent="0.2">
      <c r="A22" s="15" t="s">
        <v>23</v>
      </c>
      <c r="B22" s="17"/>
      <c r="C22" s="17"/>
      <c r="D22" s="17">
        <v>8336.57</v>
      </c>
      <c r="E22" s="17">
        <v>130</v>
      </c>
      <c r="F22" s="17"/>
      <c r="G22" s="17"/>
      <c r="H22" s="16"/>
      <c r="I22" s="18">
        <f>B22+SUM(D22:H22)</f>
        <v>8466.57</v>
      </c>
    </row>
    <row r="23" spans="1:9" x14ac:dyDescent="0.2">
      <c r="A23" s="15" t="s">
        <v>17</v>
      </c>
      <c r="B23" s="16"/>
      <c r="C23" s="16"/>
      <c r="D23" s="17"/>
      <c r="E23" s="17">
        <v>0</v>
      </c>
      <c r="F23" s="16"/>
      <c r="G23" s="17">
        <f>33485.14</f>
        <v>33485.14</v>
      </c>
      <c r="H23" s="16"/>
      <c r="I23" s="18">
        <f>B23+SUM(D23:H23)</f>
        <v>33485.14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7600</v>
      </c>
      <c r="F25" s="12">
        <f t="shared" si="4"/>
        <v>0</v>
      </c>
      <c r="G25" s="12">
        <f t="shared" si="4"/>
        <v>1653.24</v>
      </c>
      <c r="H25" s="12">
        <f t="shared" si="4"/>
        <v>0</v>
      </c>
      <c r="I25" s="13">
        <f t="shared" si="4"/>
        <v>9253.24</v>
      </c>
    </row>
    <row r="26" spans="1:9" x14ac:dyDescent="0.2">
      <c r="A26" s="15" t="s">
        <v>20</v>
      </c>
      <c r="B26" s="16"/>
      <c r="C26" s="16"/>
      <c r="D26" s="16"/>
      <c r="E26" s="17">
        <v>7600</v>
      </c>
      <c r="F26" s="17"/>
      <c r="G26" s="17">
        <v>1653.24</v>
      </c>
      <c r="H26" s="16"/>
      <c r="I26" s="18">
        <f>B26+SUM(D26:H26)</f>
        <v>9253.24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123659.64000000001</v>
      </c>
      <c r="E28" s="12">
        <f t="shared" si="5"/>
        <v>9000</v>
      </c>
      <c r="F28" s="12">
        <f t="shared" si="5"/>
        <v>0</v>
      </c>
      <c r="G28" s="12">
        <f t="shared" si="5"/>
        <v>168289.79000000004</v>
      </c>
      <c r="H28" s="12">
        <f t="shared" si="5"/>
        <v>0</v>
      </c>
      <c r="I28" s="13">
        <f t="shared" si="5"/>
        <v>300949.43000000005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218139.77000000002</v>
      </c>
      <c r="E35" s="24">
        <f t="shared" si="7"/>
        <v>130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218269.77000000002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209803.2</v>
      </c>
      <c r="E36" s="27">
        <f t="shared" si="8"/>
        <v>0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209803.2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0</v>
      </c>
    </row>
    <row r="46" spans="1:9" x14ac:dyDescent="0.2">
      <c r="A46" s="482" t="s">
        <v>16</v>
      </c>
      <c r="B46" s="483"/>
      <c r="C46" s="36"/>
    </row>
    <row r="47" spans="1:9" x14ac:dyDescent="0.2">
      <c r="A47" s="482" t="s">
        <v>17</v>
      </c>
      <c r="B47" s="483"/>
      <c r="C47" s="36"/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0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0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/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0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/>
      <c r="D133" s="18"/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/>
      <c r="D135" s="124"/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0</v>
      </c>
      <c r="D338" s="255">
        <f>SUM(D339:D348)</f>
        <v>306.29000000000002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>
        <v>0</v>
      </c>
      <c r="D342" s="272">
        <v>306.29000000000002</v>
      </c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/>
      <c r="D348" s="277"/>
    </row>
    <row r="349" spans="1:5" ht="13.5" thickBot="1" x14ac:dyDescent="0.25">
      <c r="A349" s="656" t="s">
        <v>12</v>
      </c>
      <c r="B349" s="657"/>
      <c r="C349" s="278">
        <f>C327+C338</f>
        <v>0</v>
      </c>
      <c r="D349" s="181">
        <f>D327+D338</f>
        <v>306.29000000000002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/>
      <c r="D376" s="214"/>
    </row>
    <row r="377" spans="1:5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287">
        <v>36919.67</v>
      </c>
      <c r="D383" s="288">
        <v>29777.279999999999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1969.18</v>
      </c>
      <c r="D421" s="353">
        <f>D422+D425+D426+D427+D428</f>
        <v>577.79999999999995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/>
      <c r="D425" s="214"/>
    </row>
    <row r="426" spans="1:9" x14ac:dyDescent="0.2">
      <c r="A426" s="686" t="s">
        <v>254</v>
      </c>
      <c r="B426" s="687"/>
      <c r="C426" s="214"/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>
        <v>1969.18</v>
      </c>
      <c r="D428" s="214">
        <v>577.79999999999995</v>
      </c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1969.18</v>
      </c>
      <c r="D430" s="217">
        <f>SUM(D418+D419+D420+D421+D429)</f>
        <v>577.79999999999995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7" t="s">
        <v>272</v>
      </c>
      <c r="B455" s="370">
        <f>B456+B461</f>
        <v>31457.32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31457.32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5" t="s">
        <v>421</v>
      </c>
      <c r="B463" s="281">
        <v>31457.32</v>
      </c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7" t="s">
        <v>275</v>
      </c>
      <c r="B466" s="370">
        <f>B467+B472</f>
        <v>3996.92</v>
      </c>
      <c r="C466" s="370">
        <f>C467+C472</f>
        <v>2649.38</v>
      </c>
    </row>
    <row r="467" spans="1:9" x14ac:dyDescent="0.2">
      <c r="A467" s="449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8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3996.92</v>
      </c>
      <c r="C472" s="383">
        <f>SUM(C474:C476)</f>
        <v>2649.38</v>
      </c>
    </row>
    <row r="473" spans="1:9" x14ac:dyDescent="0.2">
      <c r="A473" s="448" t="s">
        <v>51</v>
      </c>
      <c r="B473" s="374"/>
      <c r="C473" s="374"/>
    </row>
    <row r="474" spans="1:9" x14ac:dyDescent="0.2">
      <c r="A474" s="444" t="s">
        <v>420</v>
      </c>
      <c r="B474" s="374">
        <v>3996.92</v>
      </c>
      <c r="C474" s="374">
        <v>2649.38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25">
      <c r="A483" s="696"/>
      <c r="B483" s="725"/>
      <c r="C483" s="726"/>
      <c r="D483" s="727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6" t="s">
        <v>281</v>
      </c>
      <c r="B497" s="729"/>
      <c r="C497" s="729"/>
      <c r="D497" s="730"/>
      <c r="E497" s="370">
        <f>SUM(E498:E505)</f>
        <v>37925.72</v>
      </c>
      <c r="F497" s="370">
        <f>SUM(F498:F505)</f>
        <v>72488.800000000003</v>
      </c>
      <c r="G497" s="391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">
      <c r="A501" s="721" t="s">
        <v>285</v>
      </c>
      <c r="B501" s="722"/>
      <c r="C501" s="722"/>
      <c r="D501" s="723"/>
      <c r="E501" s="374">
        <v>37379.599999999999</v>
      </c>
      <c r="F501" s="375">
        <f>69493.6+1996.8</f>
        <v>71490.400000000009</v>
      </c>
      <c r="G501" s="163"/>
    </row>
    <row r="502" spans="1:7" x14ac:dyDescent="0.2">
      <c r="A502" s="651" t="s">
        <v>286</v>
      </c>
      <c r="B502" s="720"/>
      <c r="C502" s="720"/>
      <c r="D502" s="652"/>
      <c r="E502" s="374">
        <v>546.12</v>
      </c>
      <c r="F502" s="375">
        <v>998.4</v>
      </c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">
      <c r="A504" s="585" t="s">
        <v>288</v>
      </c>
      <c r="B504" s="724"/>
      <c r="C504" s="724"/>
      <c r="D504" s="653"/>
      <c r="E504" s="374"/>
      <c r="F504" s="375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2"/>
      <c r="F505" s="393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4"/>
      <c r="F506" s="395"/>
      <c r="G506" s="396"/>
    </row>
    <row r="507" spans="1:7" ht="13.5" thickBot="1" x14ac:dyDescent="0.25">
      <c r="A507" s="739" t="s">
        <v>291</v>
      </c>
      <c r="B507" s="740"/>
      <c r="C507" s="740"/>
      <c r="D507" s="741"/>
      <c r="E507" s="397"/>
      <c r="F507" s="398"/>
      <c r="G507" s="396"/>
    </row>
    <row r="508" spans="1:7" ht="13.5" thickBot="1" x14ac:dyDescent="0.25">
      <c r="A508" s="739" t="s">
        <v>292</v>
      </c>
      <c r="B508" s="740"/>
      <c r="C508" s="740"/>
      <c r="D508" s="741"/>
      <c r="E508" s="394"/>
      <c r="F508" s="395"/>
      <c r="G508" s="396"/>
    </row>
    <row r="509" spans="1:7" ht="13.5" thickBot="1" x14ac:dyDescent="0.25">
      <c r="A509" s="742" t="s">
        <v>293</v>
      </c>
      <c r="B509" s="743"/>
      <c r="C509" s="743"/>
      <c r="D509" s="744"/>
      <c r="E509" s="394"/>
      <c r="F509" s="395"/>
      <c r="G509" s="396"/>
    </row>
    <row r="510" spans="1:7" ht="13.5" thickBot="1" x14ac:dyDescent="0.25">
      <c r="A510" s="742" t="s">
        <v>294</v>
      </c>
      <c r="B510" s="743"/>
      <c r="C510" s="743"/>
      <c r="D510" s="744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">
      <c r="A525" s="651" t="s">
        <v>308</v>
      </c>
      <c r="B525" s="720"/>
      <c r="C525" s="720"/>
      <c r="D525" s="652"/>
      <c r="E525" s="404">
        <f>SUM(E526:E539)</f>
        <v>0</v>
      </c>
      <c r="F525" s="404">
        <f>SUM(F526:F539)</f>
        <v>0</v>
      </c>
      <c r="G525" s="400"/>
    </row>
    <row r="526" spans="1:7" x14ac:dyDescent="0.2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4">
        <v>0</v>
      </c>
      <c r="F539" s="375"/>
      <c r="G539" s="163"/>
      <c r="I539" s="406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37925.72</v>
      </c>
      <c r="F540" s="285">
        <f>SUM(F497+F506+F507+F508+F509+F510)</f>
        <v>72488.800000000003</v>
      </c>
      <c r="G540" s="391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3799</v>
      </c>
      <c r="D546" s="282">
        <v>4498</v>
      </c>
    </row>
    <row r="547" spans="1:5" x14ac:dyDescent="0.2">
      <c r="A547" s="640" t="s">
        <v>327</v>
      </c>
      <c r="B547" s="641"/>
      <c r="C547" s="374"/>
      <c r="D547" s="375"/>
    </row>
    <row r="548" spans="1:5" x14ac:dyDescent="0.2">
      <c r="A548" s="643" t="s">
        <v>328</v>
      </c>
      <c r="B548" s="644"/>
      <c r="C548" s="374">
        <v>24988.6</v>
      </c>
      <c r="D548" s="375">
        <v>35196.620000000003</v>
      </c>
    </row>
    <row r="549" spans="1:5" ht="30.6" customHeight="1" x14ac:dyDescent="0.2">
      <c r="A549" s="686" t="s">
        <v>329</v>
      </c>
      <c r="B549" s="687"/>
      <c r="C549" s="374"/>
      <c r="D549" s="375"/>
    </row>
    <row r="550" spans="1:5" ht="44.1" customHeight="1" x14ac:dyDescent="0.2">
      <c r="A550" s="582" t="s">
        <v>330</v>
      </c>
      <c r="B550" s="642"/>
      <c r="C550" s="374"/>
      <c r="D550" s="375"/>
    </row>
    <row r="551" spans="1:5" ht="27" customHeight="1" x14ac:dyDescent="0.2">
      <c r="A551" s="582" t="s">
        <v>331</v>
      </c>
      <c r="B551" s="642"/>
      <c r="C551" s="374">
        <v>2016.99</v>
      </c>
      <c r="D551" s="375">
        <v>2083.0300000000002</v>
      </c>
    </row>
    <row r="552" spans="1:5" x14ac:dyDescent="0.2">
      <c r="A552" s="760" t="s">
        <v>332</v>
      </c>
      <c r="B552" s="761"/>
      <c r="C552" s="373"/>
      <c r="D552" s="407"/>
      <c r="E552" s="406"/>
    </row>
    <row r="553" spans="1:5" ht="29.1" customHeight="1" x14ac:dyDescent="0.2">
      <c r="A553" s="582" t="s">
        <v>333</v>
      </c>
      <c r="B553" s="642"/>
      <c r="C553" s="374"/>
      <c r="D553" s="375"/>
    </row>
    <row r="554" spans="1:5" ht="35.85" customHeight="1" x14ac:dyDescent="0.2">
      <c r="A554" s="686" t="s">
        <v>334</v>
      </c>
      <c r="B554" s="687"/>
      <c r="C554" s="408">
        <v>31103.1</v>
      </c>
      <c r="D554" s="375">
        <v>31281.96</v>
      </c>
    </row>
    <row r="555" spans="1:5" ht="13.5" thickBot="1" x14ac:dyDescent="0.25">
      <c r="A555" s="787" t="s">
        <v>17</v>
      </c>
      <c r="B555" s="788"/>
      <c r="C555" s="409"/>
      <c r="D555" s="410"/>
    </row>
    <row r="556" spans="1:5" ht="13.5" thickBot="1" x14ac:dyDescent="0.25">
      <c r="A556" s="647" t="s">
        <v>84</v>
      </c>
      <c r="B556" s="648"/>
      <c r="C556" s="285">
        <f>SUM(C546:C555)</f>
        <v>61907.69</v>
      </c>
      <c r="D556" s="285">
        <f>SUM(D546:D555)</f>
        <v>73059.61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2"/>
      <c r="F563" s="412"/>
    </row>
    <row r="564" spans="1:6" x14ac:dyDescent="0.2">
      <c r="A564" s="775" t="s">
        <v>339</v>
      </c>
      <c r="B564" s="776"/>
      <c r="C564" s="776"/>
      <c r="D564" s="777"/>
      <c r="E564" s="374"/>
      <c r="F564" s="375"/>
    </row>
    <row r="565" spans="1:6" ht="13.5" thickBot="1" x14ac:dyDescent="0.25">
      <c r="A565" s="778" t="s">
        <v>340</v>
      </c>
      <c r="B565" s="779"/>
      <c r="C565" s="779"/>
      <c r="D565" s="780"/>
      <c r="E565" s="378"/>
      <c r="F565" s="379"/>
    </row>
    <row r="566" spans="1:6" ht="13.5" thickBot="1" x14ac:dyDescent="0.25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4">
        <f>SUM(E568:E577)</f>
        <v>31615.32</v>
      </c>
      <c r="F567" s="414">
        <f>SUM(F568:F577)</f>
        <v>2878.43</v>
      </c>
    </row>
    <row r="568" spans="1:6" x14ac:dyDescent="0.2">
      <c r="A568" s="795" t="s">
        <v>343</v>
      </c>
      <c r="B568" s="796"/>
      <c r="C568" s="796"/>
      <c r="D568" s="797"/>
      <c r="E568" s="415"/>
      <c r="F568" s="415"/>
    </row>
    <row r="569" spans="1:6" x14ac:dyDescent="0.2">
      <c r="A569" s="721" t="s">
        <v>344</v>
      </c>
      <c r="B569" s="722"/>
      <c r="C569" s="722"/>
      <c r="D569" s="723"/>
      <c r="E569" s="404"/>
      <c r="F569" s="404"/>
    </row>
    <row r="570" spans="1:6" x14ac:dyDescent="0.2">
      <c r="A570" s="721" t="s">
        <v>345</v>
      </c>
      <c r="B570" s="722"/>
      <c r="C570" s="722"/>
      <c r="D570" s="723"/>
      <c r="E570" s="374"/>
      <c r="F570" s="374"/>
    </row>
    <row r="571" spans="1:6" x14ac:dyDescent="0.2">
      <c r="A571" s="721" t="s">
        <v>346</v>
      </c>
      <c r="B571" s="722"/>
      <c r="C571" s="722"/>
      <c r="D571" s="723"/>
      <c r="E571" s="374"/>
      <c r="F571" s="375"/>
    </row>
    <row r="572" spans="1:6" x14ac:dyDescent="0.2">
      <c r="A572" s="721" t="s">
        <v>347</v>
      </c>
      <c r="B572" s="722"/>
      <c r="C572" s="722"/>
      <c r="D572" s="723"/>
      <c r="E572" s="374"/>
      <c r="F572" s="375"/>
    </row>
    <row r="573" spans="1:6" x14ac:dyDescent="0.2">
      <c r="A573" s="721" t="s">
        <v>348</v>
      </c>
      <c r="B573" s="722"/>
      <c r="C573" s="722"/>
      <c r="D573" s="723"/>
      <c r="E573" s="409"/>
      <c r="F573" s="410"/>
    </row>
    <row r="574" spans="1:6" x14ac:dyDescent="0.2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25">
      <c r="A577" s="778" t="s">
        <v>352</v>
      </c>
      <c r="B577" s="779"/>
      <c r="C577" s="779"/>
      <c r="D577" s="780"/>
      <c r="E577" s="409">
        <v>31615.32</v>
      </c>
      <c r="F577" s="410">
        <f>2728.43+150</f>
        <v>2878.43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31615.32</v>
      </c>
      <c r="F578" s="255">
        <f>SUM(F562+F566+F567)</f>
        <v>2878.43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4"/>
      <c r="F584" s="394"/>
    </row>
    <row r="585" spans="1:9" ht="13.5" thickBot="1" x14ac:dyDescent="0.25">
      <c r="A585" s="586" t="s">
        <v>356</v>
      </c>
      <c r="B585" s="729"/>
      <c r="C585" s="729"/>
      <c r="D585" s="730"/>
      <c r="E585" s="370">
        <f>SUM(E586+E587+E591)</f>
        <v>0</v>
      </c>
      <c r="F585" s="370">
        <f>SUM(F586+F587+F591)</f>
        <v>0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5" t="s">
        <v>359</v>
      </c>
      <c r="B588" s="776"/>
      <c r="C588" s="776"/>
      <c r="D588" s="777"/>
      <c r="E588" s="404"/>
      <c r="F588" s="404"/>
    </row>
    <row r="589" spans="1:9" x14ac:dyDescent="0.2">
      <c r="A589" s="775" t="s">
        <v>360</v>
      </c>
      <c r="B589" s="776"/>
      <c r="C589" s="776"/>
      <c r="D589" s="777"/>
      <c r="E589" s="404"/>
      <c r="F589" s="404"/>
    </row>
    <row r="590" spans="1:9" x14ac:dyDescent="0.2">
      <c r="A590" s="775" t="s">
        <v>361</v>
      </c>
      <c r="B590" s="776"/>
      <c r="C590" s="776"/>
      <c r="D590" s="777"/>
      <c r="E590" s="374"/>
      <c r="F590" s="374"/>
    </row>
    <row r="591" spans="1:9" x14ac:dyDescent="0.2">
      <c r="A591" s="666" t="s">
        <v>362</v>
      </c>
      <c r="B591" s="798"/>
      <c r="C591" s="798"/>
      <c r="D591" s="667"/>
      <c r="E591" s="416">
        <f>SUM(E593:E596)</f>
        <v>0</v>
      </c>
      <c r="F591" s="416">
        <f>SUM(F593:F596)</f>
        <v>0</v>
      </c>
    </row>
    <row r="592" spans="1:9" x14ac:dyDescent="0.2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">
      <c r="A593" s="585" t="s">
        <v>364</v>
      </c>
      <c r="B593" s="724"/>
      <c r="C593" s="724"/>
      <c r="D593" s="653"/>
      <c r="E593" s="374"/>
      <c r="F593" s="374"/>
    </row>
    <row r="594" spans="1:6" x14ac:dyDescent="0.2">
      <c r="A594" s="799" t="s">
        <v>365</v>
      </c>
      <c r="B594" s="800"/>
      <c r="C594" s="800"/>
      <c r="D594" s="801"/>
      <c r="E594" s="374"/>
      <c r="F594" s="374"/>
    </row>
    <row r="595" spans="1:6" x14ac:dyDescent="0.2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25">
      <c r="A596" s="778" t="s">
        <v>367</v>
      </c>
      <c r="B596" s="779"/>
      <c r="C596" s="779"/>
      <c r="D596" s="780"/>
      <c r="E596" s="378"/>
      <c r="F596" s="378"/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0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0"/>
      <c r="F603" s="370"/>
    </row>
    <row r="604" spans="1:6" ht="13.5" thickBot="1" x14ac:dyDescent="0.25">
      <c r="A604" s="781" t="s">
        <v>371</v>
      </c>
      <c r="B604" s="782"/>
      <c r="C604" s="782"/>
      <c r="D604" s="783"/>
      <c r="E604" s="370">
        <f>SUM(E605:E606)</f>
        <v>2.2599999999999998</v>
      </c>
      <c r="F604" s="370">
        <f>SUM(F605:F606)</f>
        <v>0</v>
      </c>
    </row>
    <row r="605" spans="1:6" ht="26.85" customHeight="1" x14ac:dyDescent="0.2">
      <c r="A605" s="772" t="s">
        <v>372</v>
      </c>
      <c r="B605" s="773"/>
      <c r="C605" s="773"/>
      <c r="D605" s="774"/>
      <c r="E605" s="281"/>
      <c r="F605" s="282"/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09">
        <v>2.2599999999999998</v>
      </c>
      <c r="F606" s="410"/>
    </row>
    <row r="607" spans="1:6" ht="13.5" thickBot="1" x14ac:dyDescent="0.25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1"/>
      <c r="F608" s="422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4"/>
      <c r="F611" s="375"/>
    </row>
    <row r="612" spans="1:6" x14ac:dyDescent="0.2">
      <c r="A612" s="775" t="s">
        <v>379</v>
      </c>
      <c r="B612" s="776"/>
      <c r="C612" s="776"/>
      <c r="D612" s="777"/>
      <c r="E612" s="409"/>
      <c r="F612" s="410"/>
    </row>
    <row r="613" spans="1:6" x14ac:dyDescent="0.2">
      <c r="A613" s="775" t="s">
        <v>380</v>
      </c>
      <c r="B613" s="776"/>
      <c r="C613" s="776"/>
      <c r="D613" s="777"/>
      <c r="E613" s="409"/>
      <c r="F613" s="410"/>
    </row>
    <row r="614" spans="1:6" ht="13.5" thickBot="1" x14ac:dyDescent="0.25">
      <c r="A614" s="819" t="s">
        <v>138</v>
      </c>
      <c r="B614" s="820"/>
      <c r="C614" s="820"/>
      <c r="D614" s="821"/>
      <c r="E614" s="409"/>
      <c r="F614" s="410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2.2599999999999998</v>
      </c>
      <c r="F615" s="255">
        <f>F603+F604+F607</f>
        <v>0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2"/>
      <c r="F622" s="412"/>
    </row>
    <row r="623" spans="1:6" ht="13.5" thickBot="1" x14ac:dyDescent="0.25">
      <c r="A623" s="810" t="s">
        <v>383</v>
      </c>
      <c r="B623" s="811"/>
      <c r="C623" s="811"/>
      <c r="D623" s="812"/>
      <c r="E623" s="378"/>
      <c r="F623" s="379"/>
    </row>
    <row r="624" spans="1:6" ht="13.5" thickBot="1" x14ac:dyDescent="0.25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0</v>
      </c>
    </row>
    <row r="625" spans="1:6" x14ac:dyDescent="0.2">
      <c r="A625" s="721" t="s">
        <v>385</v>
      </c>
      <c r="B625" s="722"/>
      <c r="C625" s="722"/>
      <c r="D625" s="723"/>
      <c r="E625" s="374"/>
      <c r="F625" s="374"/>
    </row>
    <row r="626" spans="1:6" x14ac:dyDescent="0.2">
      <c r="A626" s="775" t="s">
        <v>386</v>
      </c>
      <c r="B626" s="776"/>
      <c r="C626" s="776"/>
      <c r="D626" s="777"/>
      <c r="E626" s="374"/>
      <c r="F626" s="374"/>
    </row>
    <row r="627" spans="1:6" x14ac:dyDescent="0.2">
      <c r="A627" s="775" t="s">
        <v>387</v>
      </c>
      <c r="B627" s="776"/>
      <c r="C627" s="776"/>
      <c r="D627" s="777"/>
      <c r="E627" s="409"/>
      <c r="F627" s="409"/>
    </row>
    <row r="628" spans="1:6" x14ac:dyDescent="0.2">
      <c r="A628" s="775" t="s">
        <v>388</v>
      </c>
      <c r="B628" s="776"/>
      <c r="C628" s="776"/>
      <c r="D628" s="777"/>
      <c r="E628" s="409"/>
      <c r="F628" s="409"/>
    </row>
    <row r="629" spans="1:6" x14ac:dyDescent="0.2">
      <c r="A629" s="775" t="s">
        <v>389</v>
      </c>
      <c r="B629" s="776"/>
      <c r="C629" s="776"/>
      <c r="D629" s="777"/>
      <c r="E629" s="409"/>
      <c r="F629" s="409"/>
    </row>
    <row r="630" spans="1:6" ht="13.5" thickBot="1" x14ac:dyDescent="0.25">
      <c r="A630" s="831" t="s">
        <v>138</v>
      </c>
      <c r="B630" s="832"/>
      <c r="C630" s="832"/>
      <c r="D630" s="833"/>
      <c r="E630" s="409"/>
      <c r="F630" s="409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3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29" t="s">
        <v>394</v>
      </c>
      <c r="B642" s="830"/>
      <c r="C642" s="451">
        <f>SUM(C643:C672)</f>
        <v>0</v>
      </c>
      <c r="D642" s="168">
        <f>SUM(D643:D672)</f>
        <v>0</v>
      </c>
      <c r="E642" s="452">
        <f>SUM(E643:E672)</f>
        <v>0</v>
      </c>
      <c r="F642" s="451">
        <f>SUM(F643:F672)</f>
        <v>0</v>
      </c>
    </row>
    <row r="643" spans="1:6" s="450" customFormat="1" x14ac:dyDescent="0.2">
      <c r="A643" s="454" t="s">
        <v>423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424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425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426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450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427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428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429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430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431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432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433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434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422</v>
      </c>
      <c r="B656" s="455"/>
      <c r="C656" s="451"/>
      <c r="D656" s="176"/>
      <c r="E656" s="452"/>
      <c r="F656" s="176"/>
    </row>
    <row r="657" spans="1:6" s="450" customFormat="1" x14ac:dyDescent="0.2">
      <c r="A657" s="454" t="s">
        <v>435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436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437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438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439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440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441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442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443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444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445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451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446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447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448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449</v>
      </c>
      <c r="B672" s="455"/>
      <c r="C672" s="451"/>
      <c r="D672" s="446"/>
      <c r="E672" s="452"/>
      <c r="F672" s="176"/>
    </row>
    <row r="673" spans="1:6" x14ac:dyDescent="0.2">
      <c r="A673" s="842" t="s">
        <v>395</v>
      </c>
      <c r="B673" s="457"/>
      <c r="C673" s="427"/>
      <c r="D673" s="453"/>
      <c r="E673" s="428"/>
      <c r="F673" s="176"/>
    </row>
    <row r="674" spans="1:6" ht="13.5" thickBot="1" x14ac:dyDescent="0.25">
      <c r="A674" s="843" t="s">
        <v>396</v>
      </c>
      <c r="B674" s="608"/>
      <c r="C674" s="429"/>
      <c r="D674" s="430"/>
      <c r="E674" s="431"/>
      <c r="F674" s="430"/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0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2">
        <v>17</v>
      </c>
      <c r="D683" s="433">
        <v>18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8"/>
      <c r="D717" s="839"/>
      <c r="E717" s="442"/>
      <c r="F717" s="442"/>
    </row>
    <row r="718" spans="1:7" x14ac:dyDescent="0.2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2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howPageBreaks="1" topLeftCell="A560">
      <selection activeCell="D42" sqref="D4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 topLeftCell="A14">
      <selection activeCell="G28" sqref="G2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nr 30 „Zielona Łódeczka”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nr 30 „Zielona Łódeczka”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nr 30 „Zielona Łódeczka”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08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nr 30 „Zielona Łódeczka”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0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 topLeftCell="A4">
      <selection activeCell="G577" sqref="G57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nr 30 „Zielona Łódeczka”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 topLeftCell="A47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nr 30 „Zielona Łódeczka”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nr 30 „Zielona Łódeczka”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nr 30 „Zielona Łódeczka”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G73" sqref="G7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nr 30 „Zielona Łódeczka”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nr 30 „Zielona Łódeczka”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nr 30 „Zielona Łódeczka”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nr 30 „Zielona Łódeczka”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 topLeftCell="A14">
      <selection activeCell="G28" sqref="G2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nr 30 „Zielona Łódeczka”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nr 30 „Zielona Łódeczka”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nr 30 „Zielona Łódeczka”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nr 30 „Zielona Łódeczka”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nr 30 „Zielona Łódeczka”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nr 30 „Zielona Łódeczka”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nr 30 „Zielona Łódeczka”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nr 30 „Zielona Łódeczka”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nr 30 „Zielona Łódeczka”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nr 30 „Zielona Łódeczka”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nr 30 „Zielona Łódeczka”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nr 30 „Zielona Łódeczka”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Kierył Renata</cp:lastModifiedBy>
  <cp:lastPrinted>2022-04-05T11:10:40Z</cp:lastPrinted>
  <dcterms:created xsi:type="dcterms:W3CDTF">2022-01-25T13:24:42Z</dcterms:created>
  <dcterms:modified xsi:type="dcterms:W3CDTF">2022-04-22T12:23:47Z</dcterms:modified>
</cp:coreProperties>
</file>