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210\"/>
    </mc:Choice>
  </mc:AlternateContent>
  <bookViews>
    <workbookView xWindow="0" yWindow="0" windowWidth="19440" windowHeight="7188"/>
  </bookViews>
  <sheets>
    <sheet name="S210" sheetId="67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7" i="67" l="1"/>
  <c r="F568" i="67" l="1"/>
  <c r="F642" i="67" l="1"/>
  <c r="E642" i="67"/>
  <c r="D642" i="67"/>
  <c r="C642" i="67"/>
  <c r="G23" i="67" l="1"/>
  <c r="E27" i="67"/>
  <c r="E23" i="67"/>
  <c r="D22" i="67"/>
  <c r="F675" i="67" l="1"/>
  <c r="E675" i="67"/>
  <c r="D675" i="67"/>
  <c r="C675" i="67"/>
  <c r="F624" i="67"/>
  <c r="E624" i="67"/>
  <c r="F621" i="67"/>
  <c r="E621" i="67"/>
  <c r="F607" i="67"/>
  <c r="E607" i="67"/>
  <c r="F604" i="67"/>
  <c r="E604" i="67"/>
  <c r="F591" i="67"/>
  <c r="E591" i="67"/>
  <c r="F587" i="67"/>
  <c r="E587" i="67"/>
  <c r="F567" i="67"/>
  <c r="E567" i="67"/>
  <c r="F562" i="67"/>
  <c r="E562" i="67"/>
  <c r="D556" i="67"/>
  <c r="C556" i="67"/>
  <c r="F525" i="67"/>
  <c r="E525" i="67"/>
  <c r="F522" i="67"/>
  <c r="E522" i="67"/>
  <c r="F519" i="67"/>
  <c r="E519" i="67"/>
  <c r="F511" i="67"/>
  <c r="E511" i="67"/>
  <c r="F497" i="67"/>
  <c r="E497" i="67"/>
  <c r="C472" i="67"/>
  <c r="B472" i="67"/>
  <c r="C467" i="67"/>
  <c r="B467" i="67"/>
  <c r="C461" i="67"/>
  <c r="B461" i="67"/>
  <c r="C456" i="67"/>
  <c r="B456" i="67"/>
  <c r="D422" i="67"/>
  <c r="D421" i="67" s="1"/>
  <c r="D430" i="67" s="1"/>
  <c r="C422" i="67"/>
  <c r="C421" i="67" s="1"/>
  <c r="C430" i="67" s="1"/>
  <c r="H411" i="67"/>
  <c r="G411" i="67"/>
  <c r="F411" i="67"/>
  <c r="E411" i="67"/>
  <c r="D411" i="67"/>
  <c r="C411" i="67"/>
  <c r="B411" i="67"/>
  <c r="H410" i="67"/>
  <c r="G410" i="67"/>
  <c r="F410" i="67"/>
  <c r="E410" i="67"/>
  <c r="D410" i="67"/>
  <c r="C410" i="67"/>
  <c r="B410" i="67"/>
  <c r="I409" i="67"/>
  <c r="I408" i="67"/>
  <c r="I407" i="67"/>
  <c r="I405" i="67"/>
  <c r="I404" i="67"/>
  <c r="I403" i="67"/>
  <c r="I402" i="67"/>
  <c r="H401" i="67"/>
  <c r="G401" i="67"/>
  <c r="F401" i="67"/>
  <c r="E401" i="67"/>
  <c r="D401" i="67"/>
  <c r="C401" i="67"/>
  <c r="B401" i="67"/>
  <c r="I400" i="67"/>
  <c r="I399" i="67"/>
  <c r="I398" i="67"/>
  <c r="H397" i="67"/>
  <c r="G397" i="67"/>
  <c r="F397" i="67"/>
  <c r="E397" i="67"/>
  <c r="D397" i="67"/>
  <c r="C397" i="67"/>
  <c r="B397" i="67"/>
  <c r="I396" i="67"/>
  <c r="D377" i="67"/>
  <c r="C377" i="67"/>
  <c r="D365" i="67"/>
  <c r="C365" i="67"/>
  <c r="D357" i="67"/>
  <c r="C357" i="67"/>
  <c r="D338" i="67"/>
  <c r="C338" i="67"/>
  <c r="D327" i="67"/>
  <c r="C327" i="67"/>
  <c r="D297" i="67"/>
  <c r="D318" i="67" s="1"/>
  <c r="C297" i="67"/>
  <c r="C318" i="67" s="1"/>
  <c r="D285" i="67"/>
  <c r="C285" i="67"/>
  <c r="E266" i="67"/>
  <c r="E269" i="67" s="1"/>
  <c r="D266" i="67"/>
  <c r="D269" i="67" s="1"/>
  <c r="C266" i="67"/>
  <c r="C269" i="67" s="1"/>
  <c r="B266" i="67"/>
  <c r="B269" i="67" s="1"/>
  <c r="E258" i="67"/>
  <c r="E261" i="67" s="1"/>
  <c r="D258" i="67"/>
  <c r="D261" i="67" s="1"/>
  <c r="C258" i="67"/>
  <c r="C261" i="67" s="1"/>
  <c r="B258" i="67"/>
  <c r="B261" i="67" s="1"/>
  <c r="D244" i="67"/>
  <c r="C244" i="67"/>
  <c r="D232" i="67"/>
  <c r="C232" i="67"/>
  <c r="D228" i="67"/>
  <c r="C228" i="67"/>
  <c r="D224" i="67"/>
  <c r="C224" i="67"/>
  <c r="G217" i="67"/>
  <c r="G216" i="67"/>
  <c r="G215" i="67"/>
  <c r="G214" i="67"/>
  <c r="G213" i="67"/>
  <c r="G212" i="67"/>
  <c r="G211" i="67"/>
  <c r="G210" i="67"/>
  <c r="G209" i="67"/>
  <c r="G208" i="67"/>
  <c r="G207" i="67"/>
  <c r="G206" i="67"/>
  <c r="G205" i="67"/>
  <c r="G204" i="67"/>
  <c r="G203" i="67"/>
  <c r="G202" i="67"/>
  <c r="G201" i="67"/>
  <c r="G200" i="67"/>
  <c r="G199" i="67"/>
  <c r="G198" i="67"/>
  <c r="F197" i="67"/>
  <c r="F218" i="67" s="1"/>
  <c r="E197" i="67"/>
  <c r="E218" i="67" s="1"/>
  <c r="D197" i="67"/>
  <c r="D218" i="67" s="1"/>
  <c r="C197" i="67"/>
  <c r="C218" i="67" s="1"/>
  <c r="G196" i="67"/>
  <c r="G195" i="67"/>
  <c r="G194" i="67"/>
  <c r="G193" i="67"/>
  <c r="G192" i="67"/>
  <c r="G191" i="67"/>
  <c r="G190" i="67"/>
  <c r="G189" i="67"/>
  <c r="G188" i="67"/>
  <c r="H180" i="67"/>
  <c r="G180" i="67"/>
  <c r="F180" i="67"/>
  <c r="E180" i="67"/>
  <c r="I179" i="67"/>
  <c r="I178" i="67"/>
  <c r="I177" i="67"/>
  <c r="I176" i="67"/>
  <c r="I175" i="67"/>
  <c r="G168" i="67"/>
  <c r="F168" i="67"/>
  <c r="E168" i="67"/>
  <c r="G161" i="67"/>
  <c r="F161" i="67"/>
  <c r="E161" i="67"/>
  <c r="D129" i="67"/>
  <c r="C129" i="67"/>
  <c r="I116" i="67"/>
  <c r="H116" i="67"/>
  <c r="G116" i="67"/>
  <c r="F116" i="67"/>
  <c r="E116" i="67"/>
  <c r="D116" i="67"/>
  <c r="C116" i="67"/>
  <c r="B116" i="67"/>
  <c r="D95" i="67"/>
  <c r="C95" i="67"/>
  <c r="B95" i="67"/>
  <c r="D93" i="67"/>
  <c r="C93" i="67"/>
  <c r="B93" i="67"/>
  <c r="E92" i="67"/>
  <c r="E91" i="67"/>
  <c r="E90" i="67"/>
  <c r="E87" i="67"/>
  <c r="E86" i="67"/>
  <c r="E85" i="67"/>
  <c r="D84" i="67"/>
  <c r="C84" i="67"/>
  <c r="B84" i="67"/>
  <c r="E83" i="67"/>
  <c r="E82" i="67"/>
  <c r="D81" i="67"/>
  <c r="C81" i="67"/>
  <c r="B81" i="67"/>
  <c r="E80" i="67"/>
  <c r="C67" i="67"/>
  <c r="C65" i="67"/>
  <c r="C57" i="67"/>
  <c r="C54" i="67"/>
  <c r="C48" i="67"/>
  <c r="C45" i="67"/>
  <c r="H35" i="67"/>
  <c r="G35" i="67"/>
  <c r="F35" i="67"/>
  <c r="E35" i="67"/>
  <c r="D35" i="67"/>
  <c r="C35" i="67"/>
  <c r="B35" i="67"/>
  <c r="H33" i="67"/>
  <c r="G33" i="67"/>
  <c r="F33" i="67"/>
  <c r="E33" i="67"/>
  <c r="D33" i="67"/>
  <c r="C33" i="67"/>
  <c r="B33" i="67"/>
  <c r="I32" i="67"/>
  <c r="I31" i="67"/>
  <c r="I30" i="67"/>
  <c r="I27" i="67"/>
  <c r="I26" i="67"/>
  <c r="H25" i="67"/>
  <c r="G25" i="67"/>
  <c r="F25" i="67"/>
  <c r="E25" i="67"/>
  <c r="D25" i="67"/>
  <c r="C25" i="67"/>
  <c r="B25" i="67"/>
  <c r="I24" i="67"/>
  <c r="I23" i="67"/>
  <c r="I22" i="67"/>
  <c r="H21" i="67"/>
  <c r="G21" i="67"/>
  <c r="F21" i="67"/>
  <c r="E21" i="67"/>
  <c r="D21" i="67"/>
  <c r="C21" i="67"/>
  <c r="B21" i="67"/>
  <c r="I20" i="67"/>
  <c r="I17" i="67"/>
  <c r="I16" i="67"/>
  <c r="H15" i="67"/>
  <c r="G15" i="67"/>
  <c r="F15" i="67"/>
  <c r="E15" i="67"/>
  <c r="D15" i="67"/>
  <c r="C15" i="67"/>
  <c r="B15" i="67"/>
  <c r="I14" i="67"/>
  <c r="I13" i="67"/>
  <c r="I12" i="67"/>
  <c r="H11" i="67"/>
  <c r="G11" i="67"/>
  <c r="F11" i="67"/>
  <c r="E11" i="67"/>
  <c r="D11" i="67"/>
  <c r="C11" i="67"/>
  <c r="B11" i="67"/>
  <c r="I10" i="67"/>
  <c r="F615" i="67" l="1"/>
  <c r="F631" i="67"/>
  <c r="C28" i="67"/>
  <c r="C51" i="67"/>
  <c r="H406" i="67"/>
  <c r="H412" i="67" s="1"/>
  <c r="G406" i="67"/>
  <c r="G412" i="67" s="1"/>
  <c r="H28" i="67"/>
  <c r="B406" i="67"/>
  <c r="B412" i="67" s="1"/>
  <c r="B28" i="67"/>
  <c r="B88" i="67"/>
  <c r="B96" i="67" s="1"/>
  <c r="D88" i="67"/>
  <c r="D96" i="67" s="1"/>
  <c r="F578" i="67"/>
  <c r="E631" i="67"/>
  <c r="B18" i="67"/>
  <c r="H18" i="67"/>
  <c r="E81" i="67"/>
  <c r="C18" i="67"/>
  <c r="I33" i="67"/>
  <c r="C60" i="67"/>
  <c r="G28" i="67"/>
  <c r="D18" i="67"/>
  <c r="B455" i="67"/>
  <c r="I25" i="67"/>
  <c r="D370" i="67"/>
  <c r="D406" i="67"/>
  <c r="D412" i="67" s="1"/>
  <c r="F585" i="67"/>
  <c r="F597" i="67" s="1"/>
  <c r="D28" i="67"/>
  <c r="C88" i="67"/>
  <c r="C96" i="67" s="1"/>
  <c r="E406" i="67"/>
  <c r="E412" i="67" s="1"/>
  <c r="B466" i="67"/>
  <c r="E510" i="67"/>
  <c r="I35" i="67"/>
  <c r="G18" i="67"/>
  <c r="I15" i="67"/>
  <c r="E84" i="67"/>
  <c r="I180" i="67"/>
  <c r="C370" i="67"/>
  <c r="C406" i="67"/>
  <c r="C412" i="67" s="1"/>
  <c r="I11" i="67"/>
  <c r="I21" i="67"/>
  <c r="E93" i="67"/>
  <c r="C349" i="67"/>
  <c r="I401" i="67"/>
  <c r="F510" i="67"/>
  <c r="F540" i="67" s="1"/>
  <c r="E615" i="67"/>
  <c r="E18" i="67"/>
  <c r="E28" i="67"/>
  <c r="C236" i="67"/>
  <c r="D349" i="67"/>
  <c r="I397" i="67"/>
  <c r="F406" i="67"/>
  <c r="F412" i="67" s="1"/>
  <c r="D236" i="67"/>
  <c r="I410" i="67"/>
  <c r="E585" i="67"/>
  <c r="E597" i="67" s="1"/>
  <c r="E95" i="67"/>
  <c r="E540" i="67"/>
  <c r="E578" i="67"/>
  <c r="G197" i="67"/>
  <c r="G218" i="67" s="1"/>
  <c r="F18" i="67"/>
  <c r="F28" i="67"/>
  <c r="I411" i="67"/>
  <c r="C466" i="67"/>
  <c r="C455" i="67"/>
  <c r="C36" i="67" l="1"/>
  <c r="D36" i="67"/>
  <c r="E88" i="67"/>
  <c r="E96" i="67" s="1"/>
  <c r="C68" i="67"/>
  <c r="B36" i="67"/>
  <c r="H36" i="67"/>
  <c r="G36" i="67"/>
  <c r="I406" i="67"/>
  <c r="I412" i="67" s="1"/>
  <c r="I28" i="67"/>
  <c r="I18" i="67"/>
  <c r="E36" i="67"/>
  <c r="F36" i="67"/>
  <c r="I36" i="67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<sst xmlns="http://schemas.openxmlformats.org/spreadsheetml/2006/main" count="664" uniqueCount="451">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</sst>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6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719"/>
  <sheetViews>
    <sheetView tabSelected="1" topLeftCell="A698" zoomScaleNormal="100" workbookViewId="0">
      <selection activeCell="E715" sqref="E715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3" width="9.44140625" style="7"/>
    <col min="14" max="14" width="9.44140625" style="7" bestFit="1" customWidth="1"/>
    <col min="15" max="15" width="9.5546875" style="7" bestFit="1" customWidth="1"/>
    <col min="16" max="16384" width="9.44140625" style="7"/>
  </cols>
  <sheetData>
    <row r="2" spans="1:17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7" s="2" customFormat="1" ht="41.1" customHeight="1" x14ac:dyDescent="0.3">
      <c r="B3" s="5"/>
      <c r="C3" s="5"/>
      <c r="D3" s="6"/>
      <c r="E3" s="6"/>
      <c r="F3" s="465" t="s">
        <v>1</v>
      </c>
      <c r="G3" s="466"/>
      <c r="H3" s="466"/>
      <c r="I3" s="466"/>
      <c r="J3" s="466"/>
    </row>
    <row r="4" spans="1:17" ht="15" customHeight="1" x14ac:dyDescent="0.3">
      <c r="A4" s="467" t="s">
        <v>2</v>
      </c>
      <c r="B4" s="467"/>
      <c r="C4" s="467"/>
      <c r="D4" s="467"/>
      <c r="E4" s="467"/>
      <c r="F4" s="467"/>
      <c r="G4" s="467"/>
      <c r="H4" s="467"/>
      <c r="I4" s="467"/>
    </row>
    <row r="5" spans="1:17" ht="14.4" thickBot="1" x14ac:dyDescent="0.35">
      <c r="A5" s="468"/>
      <c r="B5" s="469"/>
      <c r="C5" s="469"/>
      <c r="D5" s="469"/>
      <c r="E5" s="469"/>
      <c r="F5" s="469"/>
      <c r="G5" s="469"/>
      <c r="H5" s="468"/>
      <c r="I5" s="468"/>
    </row>
    <row r="6" spans="1:17" ht="15" customHeight="1" thickBot="1" x14ac:dyDescent="0.35">
      <c r="A6" s="8"/>
      <c r="B6" s="470" t="s">
        <v>3</v>
      </c>
      <c r="C6" s="471"/>
      <c r="D6" s="471"/>
      <c r="E6" s="471"/>
      <c r="F6" s="471"/>
      <c r="G6" s="472"/>
      <c r="H6" s="9"/>
      <c r="I6" s="9"/>
    </row>
    <row r="7" spans="1:17" x14ac:dyDescent="0.25">
      <c r="A7" s="473" t="s">
        <v>4</v>
      </c>
      <c r="B7" s="475" t="s">
        <v>5</v>
      </c>
      <c r="C7" s="477" t="s">
        <v>6</v>
      </c>
      <c r="D7" s="475" t="s">
        <v>7</v>
      </c>
      <c r="E7" s="479" t="s">
        <v>8</v>
      </c>
      <c r="F7" s="457" t="s">
        <v>9</v>
      </c>
      <c r="G7" s="457" t="s">
        <v>10</v>
      </c>
      <c r="H7" s="457" t="s">
        <v>11</v>
      </c>
      <c r="I7" s="459" t="s">
        <v>12</v>
      </c>
    </row>
    <row r="8" spans="1:17" ht="81.75" customHeight="1" x14ac:dyDescent="0.25">
      <c r="A8" s="474"/>
      <c r="B8" s="476"/>
      <c r="C8" s="478"/>
      <c r="D8" s="476"/>
      <c r="E8" s="480"/>
      <c r="F8" s="458"/>
      <c r="G8" s="458"/>
      <c r="H8" s="458"/>
      <c r="I8" s="460"/>
    </row>
    <row r="9" spans="1:17" s="10" customFormat="1" ht="12.75" customHeight="1" x14ac:dyDescent="0.3">
      <c r="A9" s="461" t="s">
        <v>13</v>
      </c>
      <c r="B9" s="462"/>
      <c r="C9" s="462"/>
      <c r="D9" s="462"/>
      <c r="E9" s="463"/>
      <c r="F9" s="463"/>
      <c r="G9" s="463"/>
      <c r="H9" s="463"/>
      <c r="I9" s="464"/>
    </row>
    <row r="10" spans="1:17" s="10" customFormat="1" x14ac:dyDescent="0.3">
      <c r="A10" s="11" t="s">
        <v>14</v>
      </c>
      <c r="B10" s="12"/>
      <c r="C10" s="12"/>
      <c r="D10" s="12">
        <v>5373219.5599999996</v>
      </c>
      <c r="E10" s="12">
        <v>78023.63</v>
      </c>
      <c r="F10" s="12"/>
      <c r="G10" s="12">
        <v>1015029.47</v>
      </c>
      <c r="H10" s="12"/>
      <c r="I10" s="13">
        <f>B10+SUM(D10:H10)</f>
        <v>6466272.6599999992</v>
      </c>
      <c r="K10"/>
      <c r="L10"/>
      <c r="M10"/>
      <c r="N10"/>
      <c r="O10"/>
      <c r="P10"/>
      <c r="Q10"/>
    </row>
    <row r="11" spans="1:17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38636.85</v>
      </c>
      <c r="F11" s="12">
        <f t="shared" si="0"/>
        <v>0</v>
      </c>
      <c r="G11" s="12">
        <f t="shared" si="0"/>
        <v>161560.68</v>
      </c>
      <c r="H11" s="12">
        <f t="shared" si="0"/>
        <v>0</v>
      </c>
      <c r="I11" s="13">
        <f t="shared" si="0"/>
        <v>200197.53</v>
      </c>
      <c r="K11"/>
      <c r="L11"/>
      <c r="M11"/>
      <c r="N11"/>
      <c r="O11"/>
      <c r="P11"/>
      <c r="Q11"/>
    </row>
    <row r="12" spans="1:17" x14ac:dyDescent="0.3">
      <c r="A12" s="15" t="s">
        <v>16</v>
      </c>
      <c r="B12" s="16"/>
      <c r="C12" s="16"/>
      <c r="D12" s="16"/>
      <c r="E12" s="16"/>
      <c r="F12" s="16"/>
      <c r="G12" s="17">
        <v>161560.68</v>
      </c>
      <c r="H12" s="17"/>
      <c r="I12" s="18">
        <f>B12+SUM(D12:H12)</f>
        <v>161560.68</v>
      </c>
      <c r="K12"/>
      <c r="L12"/>
      <c r="M12"/>
      <c r="N12"/>
      <c r="O12"/>
      <c r="P12"/>
      <c r="Q12"/>
    </row>
    <row r="13" spans="1:17" x14ac:dyDescent="0.3">
      <c r="A13" s="15" t="s">
        <v>17</v>
      </c>
      <c r="B13" s="17"/>
      <c r="C13" s="17"/>
      <c r="D13" s="17"/>
      <c r="E13" s="17">
        <v>38636.85</v>
      </c>
      <c r="F13" s="16"/>
      <c r="G13" s="17"/>
      <c r="H13" s="16"/>
      <c r="I13" s="18">
        <f>B13+SUM(D13:H13)</f>
        <v>38636.85</v>
      </c>
      <c r="K13"/>
      <c r="L13"/>
      <c r="M13"/>
      <c r="N13"/>
      <c r="O13"/>
      <c r="P13"/>
      <c r="Q13"/>
    </row>
    <row r="14" spans="1:17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  <c r="K14"/>
      <c r="L14"/>
      <c r="M14"/>
      <c r="N14"/>
      <c r="O14"/>
      <c r="P14"/>
      <c r="Q14"/>
    </row>
    <row r="15" spans="1:17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14152</v>
      </c>
      <c r="F15" s="12">
        <f t="shared" si="1"/>
        <v>0</v>
      </c>
      <c r="G15" s="12">
        <f t="shared" si="1"/>
        <v>48637.45</v>
      </c>
      <c r="H15" s="12">
        <f t="shared" si="1"/>
        <v>0</v>
      </c>
      <c r="I15" s="13">
        <f t="shared" si="1"/>
        <v>62789.45</v>
      </c>
      <c r="K15"/>
      <c r="L15"/>
      <c r="M15"/>
      <c r="N15"/>
      <c r="O15"/>
      <c r="P15"/>
      <c r="Q15"/>
    </row>
    <row r="16" spans="1:17" x14ac:dyDescent="0.3">
      <c r="A16" s="15" t="s">
        <v>20</v>
      </c>
      <c r="B16" s="16"/>
      <c r="C16" s="16"/>
      <c r="D16" s="16"/>
      <c r="E16" s="17"/>
      <c r="F16" s="17"/>
      <c r="G16" s="17">
        <v>24152.6</v>
      </c>
      <c r="H16" s="16"/>
      <c r="I16" s="18">
        <f>B16+SUM(D16:H16)</f>
        <v>24152.6</v>
      </c>
      <c r="K16"/>
      <c r="L16"/>
      <c r="M16"/>
      <c r="N16"/>
      <c r="O16"/>
      <c r="P16"/>
      <c r="Q16"/>
    </row>
    <row r="17" spans="1:17" x14ac:dyDescent="0.3">
      <c r="A17" s="15" t="s">
        <v>17</v>
      </c>
      <c r="B17" s="17"/>
      <c r="C17" s="16"/>
      <c r="D17" s="17"/>
      <c r="E17" s="17">
        <v>14152</v>
      </c>
      <c r="F17" s="16"/>
      <c r="G17" s="17">
        <v>24484.85</v>
      </c>
      <c r="H17" s="17"/>
      <c r="I17" s="18">
        <f>B17+SUM(D17:H17)</f>
        <v>38636.85</v>
      </c>
      <c r="K17"/>
      <c r="L17"/>
      <c r="M17"/>
      <c r="N17"/>
      <c r="O17"/>
      <c r="P17"/>
      <c r="Q17"/>
    </row>
    <row r="18" spans="1:17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5373219.5599999996</v>
      </c>
      <c r="E18" s="12">
        <f t="shared" si="2"/>
        <v>102508.48000000001</v>
      </c>
      <c r="F18" s="12">
        <f t="shared" si="2"/>
        <v>0</v>
      </c>
      <c r="G18" s="12">
        <f t="shared" si="2"/>
        <v>1127952.7</v>
      </c>
      <c r="H18" s="12">
        <f t="shared" si="2"/>
        <v>0</v>
      </c>
      <c r="I18" s="13">
        <f t="shared" si="2"/>
        <v>6603680.7399999993</v>
      </c>
      <c r="K18"/>
      <c r="L18"/>
      <c r="M18"/>
      <c r="N18"/>
      <c r="O18"/>
      <c r="P18"/>
      <c r="Q18"/>
    </row>
    <row r="19" spans="1:17" x14ac:dyDescent="0.3">
      <c r="A19" s="461" t="s">
        <v>22</v>
      </c>
      <c r="B19" s="463"/>
      <c r="C19" s="463"/>
      <c r="D19" s="463"/>
      <c r="E19" s="463"/>
      <c r="F19" s="463"/>
      <c r="G19" s="463"/>
      <c r="H19" s="463"/>
      <c r="I19" s="464"/>
      <c r="K19"/>
      <c r="L19"/>
      <c r="M19"/>
      <c r="N19"/>
      <c r="O19"/>
      <c r="P19"/>
      <c r="Q19"/>
    </row>
    <row r="20" spans="1:17" x14ac:dyDescent="0.3">
      <c r="A20" s="11" t="s">
        <v>14</v>
      </c>
      <c r="B20" s="12"/>
      <c r="C20" s="12"/>
      <c r="D20" s="12">
        <v>2115137.66</v>
      </c>
      <c r="E20" s="12">
        <v>77822.67</v>
      </c>
      <c r="F20" s="12"/>
      <c r="G20" s="12">
        <v>997112.8</v>
      </c>
      <c r="H20" s="12"/>
      <c r="I20" s="13">
        <f>B20+SUM(D20:H20)</f>
        <v>3190073.13</v>
      </c>
      <c r="K20"/>
      <c r="L20"/>
      <c r="M20"/>
      <c r="N20"/>
      <c r="O20"/>
      <c r="P20"/>
      <c r="Q20"/>
    </row>
    <row r="21" spans="1:17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119007.41</v>
      </c>
      <c r="E21" s="12">
        <f t="shared" si="3"/>
        <v>38837.81</v>
      </c>
      <c r="F21" s="12">
        <f t="shared" si="3"/>
        <v>0</v>
      </c>
      <c r="G21" s="12">
        <f t="shared" si="3"/>
        <v>166560.68</v>
      </c>
      <c r="H21" s="12">
        <f t="shared" si="3"/>
        <v>0</v>
      </c>
      <c r="I21" s="13">
        <f t="shared" si="3"/>
        <v>324405.90000000002</v>
      </c>
      <c r="K21"/>
      <c r="L21"/>
      <c r="M21"/>
      <c r="N21"/>
      <c r="O21"/>
      <c r="P21"/>
      <c r="Q21"/>
    </row>
    <row r="22" spans="1:17" x14ac:dyDescent="0.3">
      <c r="A22" s="15" t="s">
        <v>23</v>
      </c>
      <c r="B22" s="17"/>
      <c r="C22" s="17"/>
      <c r="D22" s="17">
        <f>82755.16+36252.25</f>
        <v>119007.41</v>
      </c>
      <c r="E22" s="17">
        <v>200.96</v>
      </c>
      <c r="F22" s="17"/>
      <c r="G22" s="17">
        <v>5000</v>
      </c>
      <c r="H22" s="16"/>
      <c r="I22" s="18">
        <f>B22+SUM(D22:H22)</f>
        <v>124208.37000000001</v>
      </c>
      <c r="K22"/>
      <c r="L22"/>
      <c r="M22"/>
      <c r="N22"/>
      <c r="O22"/>
      <c r="P22"/>
      <c r="Q22"/>
    </row>
    <row r="23" spans="1:17" x14ac:dyDescent="0.3">
      <c r="A23" s="15" t="s">
        <v>17</v>
      </c>
      <c r="B23" s="16"/>
      <c r="C23" s="16"/>
      <c r="D23" s="17"/>
      <c r="E23" s="17">
        <f>4851.94+25633.02+8151.89</f>
        <v>38636.85</v>
      </c>
      <c r="F23" s="16"/>
      <c r="G23" s="17">
        <f>161560.68</f>
        <v>161560.68</v>
      </c>
      <c r="H23" s="16"/>
      <c r="I23" s="18">
        <f>B23+SUM(D23:H23)</f>
        <v>200197.53</v>
      </c>
      <c r="K23"/>
      <c r="L23"/>
      <c r="M23"/>
      <c r="N23"/>
      <c r="O23"/>
      <c r="P23"/>
      <c r="Q23"/>
    </row>
    <row r="24" spans="1:17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  <c r="K24"/>
      <c r="L24"/>
      <c r="M24"/>
      <c r="N24"/>
      <c r="O24"/>
      <c r="P24"/>
      <c r="Q24"/>
    </row>
    <row r="25" spans="1:17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14152</v>
      </c>
      <c r="F25" s="12">
        <f t="shared" si="4"/>
        <v>0</v>
      </c>
      <c r="G25" s="12">
        <f t="shared" si="4"/>
        <v>48637.45</v>
      </c>
      <c r="H25" s="12">
        <f t="shared" si="4"/>
        <v>0</v>
      </c>
      <c r="I25" s="13">
        <f t="shared" si="4"/>
        <v>62789.45</v>
      </c>
      <c r="K25"/>
      <c r="L25"/>
      <c r="M25"/>
      <c r="N25"/>
      <c r="O25"/>
      <c r="P25"/>
      <c r="Q25"/>
    </row>
    <row r="26" spans="1:17" x14ac:dyDescent="0.3">
      <c r="A26" s="15" t="s">
        <v>20</v>
      </c>
      <c r="B26" s="16"/>
      <c r="C26" s="16"/>
      <c r="D26" s="16"/>
      <c r="E26" s="17"/>
      <c r="F26" s="17"/>
      <c r="G26" s="17">
        <v>24152.6</v>
      </c>
      <c r="H26" s="16"/>
      <c r="I26" s="18">
        <f>B26+SUM(D26:H26)</f>
        <v>24152.6</v>
      </c>
      <c r="K26"/>
      <c r="L26"/>
      <c r="M26"/>
      <c r="N26"/>
      <c r="O26"/>
      <c r="P26"/>
      <c r="Q26"/>
    </row>
    <row r="27" spans="1:17" x14ac:dyDescent="0.3">
      <c r="A27" s="15" t="s">
        <v>17</v>
      </c>
      <c r="B27" s="16"/>
      <c r="C27" s="16"/>
      <c r="D27" s="17"/>
      <c r="E27" s="17">
        <f>14152</f>
        <v>14152</v>
      </c>
      <c r="F27" s="16"/>
      <c r="G27" s="17">
        <v>24484.85</v>
      </c>
      <c r="H27" s="17"/>
      <c r="I27" s="18">
        <f>B27+SUM(D27:H27)</f>
        <v>38636.85</v>
      </c>
    </row>
    <row r="28" spans="1:17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2234145.0700000003</v>
      </c>
      <c r="E28" s="12">
        <f t="shared" si="5"/>
        <v>102508.48</v>
      </c>
      <c r="F28" s="12">
        <f t="shared" si="5"/>
        <v>0</v>
      </c>
      <c r="G28" s="12">
        <f t="shared" si="5"/>
        <v>1115036.03</v>
      </c>
      <c r="H28" s="12">
        <f t="shared" si="5"/>
        <v>0</v>
      </c>
      <c r="I28" s="13">
        <f t="shared" si="5"/>
        <v>3451689.5799999996</v>
      </c>
    </row>
    <row r="29" spans="1:17" x14ac:dyDescent="0.3">
      <c r="A29" s="461" t="s">
        <v>24</v>
      </c>
      <c r="B29" s="463"/>
      <c r="C29" s="463"/>
      <c r="D29" s="463"/>
      <c r="E29" s="463"/>
      <c r="F29" s="463"/>
      <c r="G29" s="463"/>
      <c r="H29" s="463"/>
      <c r="I29" s="464"/>
    </row>
    <row r="30" spans="1:17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17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17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461" t="s">
        <v>27</v>
      </c>
      <c r="B34" s="462"/>
      <c r="C34" s="462"/>
      <c r="D34" s="462"/>
      <c r="E34" s="462"/>
      <c r="F34" s="462"/>
      <c r="G34" s="462"/>
      <c r="H34" s="462"/>
      <c r="I34" s="464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3258081.8999999994</v>
      </c>
      <c r="E35" s="24">
        <f t="shared" si="7"/>
        <v>200.9600000000064</v>
      </c>
      <c r="F35" s="24">
        <f t="shared" si="7"/>
        <v>0</v>
      </c>
      <c r="G35" s="24">
        <f t="shared" si="7"/>
        <v>17916.669999999925</v>
      </c>
      <c r="H35" s="24">
        <f t="shared" si="7"/>
        <v>0</v>
      </c>
      <c r="I35" s="25">
        <f t="shared" si="7"/>
        <v>3276199.5299999993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3139074.4899999993</v>
      </c>
      <c r="E36" s="27">
        <f t="shared" si="8"/>
        <v>1.4551915228366852E-11</v>
      </c>
      <c r="F36" s="27">
        <f t="shared" si="8"/>
        <v>0</v>
      </c>
      <c r="G36" s="27">
        <f t="shared" si="8"/>
        <v>12916.669999999925</v>
      </c>
      <c r="H36" s="27">
        <f t="shared" si="8"/>
        <v>0</v>
      </c>
      <c r="I36" s="28">
        <f t="shared" si="8"/>
        <v>3151991.1599999997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487" t="s">
        <v>29</v>
      </c>
      <c r="B40" s="488"/>
      <c r="C40" s="493" t="s">
        <v>30</v>
      </c>
    </row>
    <row r="41" spans="1:9" ht="14.1" customHeight="1" x14ac:dyDescent="0.25">
      <c r="A41" s="489"/>
      <c r="B41" s="490"/>
      <c r="C41" s="494"/>
    </row>
    <row r="42" spans="1:9" ht="29.25" customHeight="1" x14ac:dyDescent="0.25">
      <c r="A42" s="491"/>
      <c r="B42" s="492"/>
      <c r="C42" s="495"/>
    </row>
    <row r="43" spans="1:9" x14ac:dyDescent="0.3">
      <c r="A43" s="496" t="s">
        <v>13</v>
      </c>
      <c r="B43" s="497"/>
      <c r="C43" s="498"/>
    </row>
    <row r="44" spans="1:9" x14ac:dyDescent="0.3">
      <c r="A44" s="499" t="s">
        <v>14</v>
      </c>
      <c r="B44" s="500"/>
      <c r="C44" s="34">
        <v>1309.95</v>
      </c>
    </row>
    <row r="45" spans="1:9" x14ac:dyDescent="0.3">
      <c r="A45" s="483" t="s">
        <v>15</v>
      </c>
      <c r="B45" s="484"/>
      <c r="C45" s="35">
        <f>SUM(C46:C47)</f>
        <v>0</v>
      </c>
    </row>
    <row r="46" spans="1:9" x14ac:dyDescent="0.3">
      <c r="A46" s="481" t="s">
        <v>16</v>
      </c>
      <c r="B46" s="482"/>
      <c r="C46" s="36"/>
    </row>
    <row r="47" spans="1:9" x14ac:dyDescent="0.3">
      <c r="A47" s="481" t="s">
        <v>17</v>
      </c>
      <c r="B47" s="482"/>
      <c r="C47" s="36"/>
    </row>
    <row r="48" spans="1:9" x14ac:dyDescent="0.3">
      <c r="A48" s="483" t="s">
        <v>19</v>
      </c>
      <c r="B48" s="484"/>
      <c r="C48" s="35">
        <f>SUM(C49:C50)</f>
        <v>0</v>
      </c>
    </row>
    <row r="49" spans="1:3" x14ac:dyDescent="0.3">
      <c r="A49" s="481" t="s">
        <v>20</v>
      </c>
      <c r="B49" s="482"/>
      <c r="C49" s="36"/>
    </row>
    <row r="50" spans="1:3" x14ac:dyDescent="0.3">
      <c r="A50" s="481" t="s">
        <v>17</v>
      </c>
      <c r="B50" s="482"/>
      <c r="C50" s="36"/>
    </row>
    <row r="51" spans="1:3" x14ac:dyDescent="0.3">
      <c r="A51" s="485" t="s">
        <v>21</v>
      </c>
      <c r="B51" s="486"/>
      <c r="C51" s="35">
        <f>C44+C45-C48</f>
        <v>1309.95</v>
      </c>
    </row>
    <row r="52" spans="1:3" x14ac:dyDescent="0.3">
      <c r="A52" s="496" t="s">
        <v>22</v>
      </c>
      <c r="B52" s="497"/>
      <c r="C52" s="498"/>
    </row>
    <row r="53" spans="1:3" x14ac:dyDescent="0.3">
      <c r="A53" s="499" t="s">
        <v>14</v>
      </c>
      <c r="B53" s="500"/>
      <c r="C53" s="34">
        <v>1309.95</v>
      </c>
    </row>
    <row r="54" spans="1:3" x14ac:dyDescent="0.3">
      <c r="A54" s="483" t="s">
        <v>15</v>
      </c>
      <c r="B54" s="484"/>
      <c r="C54" s="35">
        <f>SUM(C55:C56)</f>
        <v>0</v>
      </c>
    </row>
    <row r="55" spans="1:3" x14ac:dyDescent="0.3">
      <c r="A55" s="481" t="s">
        <v>23</v>
      </c>
      <c r="B55" s="482"/>
      <c r="C55" s="36"/>
    </row>
    <row r="56" spans="1:3" x14ac:dyDescent="0.3">
      <c r="A56" s="481" t="s">
        <v>17</v>
      </c>
      <c r="B56" s="482"/>
      <c r="C56" s="37"/>
    </row>
    <row r="57" spans="1:3" x14ac:dyDescent="0.3">
      <c r="A57" s="483" t="s">
        <v>19</v>
      </c>
      <c r="B57" s="484"/>
      <c r="C57" s="35">
        <f>SUM(C58:C59)</f>
        <v>0</v>
      </c>
    </row>
    <row r="58" spans="1:3" x14ac:dyDescent="0.3">
      <c r="A58" s="481" t="s">
        <v>20</v>
      </c>
      <c r="B58" s="482"/>
      <c r="C58" s="36"/>
    </row>
    <row r="59" spans="1:3" x14ac:dyDescent="0.3">
      <c r="A59" s="501" t="s">
        <v>17</v>
      </c>
      <c r="B59" s="502"/>
      <c r="C59" s="38"/>
    </row>
    <row r="60" spans="1:3" x14ac:dyDescent="0.3">
      <c r="A60" s="503" t="s">
        <v>21</v>
      </c>
      <c r="B60" s="464"/>
      <c r="C60" s="39">
        <f>C53+C54-C57</f>
        <v>1309.95</v>
      </c>
    </row>
    <row r="61" spans="1:3" x14ac:dyDescent="0.3">
      <c r="A61" s="504" t="s">
        <v>24</v>
      </c>
      <c r="B61" s="505"/>
      <c r="C61" s="506"/>
    </row>
    <row r="62" spans="1:3" x14ac:dyDescent="0.3">
      <c r="A62" s="499" t="s">
        <v>14</v>
      </c>
      <c r="B62" s="500"/>
      <c r="C62" s="34">
        <v>0</v>
      </c>
    </row>
    <row r="63" spans="1:3" x14ac:dyDescent="0.3">
      <c r="A63" s="507" t="s">
        <v>25</v>
      </c>
      <c r="B63" s="508"/>
      <c r="C63" s="40"/>
    </row>
    <row r="64" spans="1:3" x14ac:dyDescent="0.3">
      <c r="A64" s="507" t="s">
        <v>26</v>
      </c>
      <c r="B64" s="508"/>
      <c r="C64" s="40"/>
    </row>
    <row r="65" spans="1:5" x14ac:dyDescent="0.3">
      <c r="A65" s="503" t="s">
        <v>21</v>
      </c>
      <c r="B65" s="464"/>
      <c r="C65" s="41">
        <f>C62+C63-C64</f>
        <v>0</v>
      </c>
    </row>
    <row r="66" spans="1:5" x14ac:dyDescent="0.3">
      <c r="A66" s="496" t="s">
        <v>27</v>
      </c>
      <c r="B66" s="497"/>
      <c r="C66" s="498"/>
    </row>
    <row r="67" spans="1:5" x14ac:dyDescent="0.3">
      <c r="A67" s="521" t="s">
        <v>14</v>
      </c>
      <c r="B67" s="500"/>
      <c r="C67" s="34">
        <f>C44-C53-C62</f>
        <v>0</v>
      </c>
    </row>
    <row r="68" spans="1:5" ht="14.4" thickBot="1" x14ac:dyDescent="0.35">
      <c r="A68" s="522" t="s">
        <v>21</v>
      </c>
      <c r="B68" s="523"/>
      <c r="C68" s="42">
        <f>C51-C60-C65</f>
        <v>0</v>
      </c>
    </row>
    <row r="76" spans="1:5" ht="14.4" x14ac:dyDescent="0.3">
      <c r="A76" s="524" t="s">
        <v>31</v>
      </c>
      <c r="B76" s="525"/>
      <c r="C76" s="525"/>
      <c r="D76" s="525"/>
      <c r="E76" s="525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509" t="s">
        <v>27</v>
      </c>
      <c r="B94" s="510"/>
      <c r="C94" s="510"/>
      <c r="D94" s="510"/>
      <c r="E94" s="511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467" t="s">
        <v>47</v>
      </c>
      <c r="B101" s="467"/>
      <c r="C101" s="467"/>
      <c r="D101" s="467"/>
    </row>
    <row r="102" spans="1:9" ht="14.4" thickBot="1" x14ac:dyDescent="0.35">
      <c r="A102" s="512"/>
      <c r="B102" s="513"/>
      <c r="C102" s="513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467" t="s">
        <v>53</v>
      </c>
      <c r="B109" s="514"/>
      <c r="C109" s="514"/>
      <c r="D109" s="515"/>
      <c r="E109" s="515"/>
      <c r="F109" s="515"/>
      <c r="G109" s="515"/>
    </row>
    <row r="110" spans="1:9" ht="14.4" thickBot="1" x14ac:dyDescent="0.35">
      <c r="A110" s="512"/>
      <c r="B110" s="513"/>
      <c r="C110" s="513"/>
    </row>
    <row r="111" spans="1:9" ht="14.1" customHeight="1" x14ac:dyDescent="0.3">
      <c r="A111" s="516"/>
      <c r="B111" s="518" t="s">
        <v>54</v>
      </c>
      <c r="C111" s="519"/>
      <c r="D111" s="519"/>
      <c r="E111" s="519"/>
      <c r="F111" s="520"/>
      <c r="G111" s="518" t="s">
        <v>55</v>
      </c>
      <c r="H111" s="519"/>
      <c r="I111" s="520"/>
    </row>
    <row r="112" spans="1:9" ht="41.4" x14ac:dyDescent="0.3">
      <c r="A112" s="517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467" t="s">
        <v>66</v>
      </c>
      <c r="B119" s="514"/>
      <c r="C119" s="514"/>
    </row>
    <row r="120" spans="1:9" ht="14.4" thickBot="1" x14ac:dyDescent="0.35">
      <c r="A120" s="512"/>
      <c r="B120" s="513"/>
      <c r="C120" s="513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467" t="s">
        <v>68</v>
      </c>
      <c r="B126" s="514"/>
      <c r="C126" s="514"/>
      <c r="D126" s="515"/>
    </row>
    <row r="127" spans="1:9" ht="14.4" thickBot="1" x14ac:dyDescent="0.35">
      <c r="A127" s="512"/>
      <c r="B127" s="513"/>
      <c r="C127" s="513"/>
    </row>
    <row r="128" spans="1:9" x14ac:dyDescent="0.3">
      <c r="A128" s="534" t="s">
        <v>32</v>
      </c>
      <c r="B128" s="535"/>
      <c r="C128" s="73" t="s">
        <v>14</v>
      </c>
      <c r="D128" s="74" t="s">
        <v>21</v>
      </c>
    </row>
    <row r="129" spans="1:4" ht="66.599999999999994" customHeight="1" x14ac:dyDescent="0.3">
      <c r="A129" s="536" t="s">
        <v>69</v>
      </c>
      <c r="B129" s="537"/>
      <c r="C129" s="76">
        <f>SUM(C131:C135)</f>
        <v>0</v>
      </c>
      <c r="D129" s="118">
        <f>SUM(D131:D135)</f>
        <v>0</v>
      </c>
    </row>
    <row r="130" spans="1:4" x14ac:dyDescent="0.3">
      <c r="A130" s="526" t="s">
        <v>51</v>
      </c>
      <c r="B130" s="527"/>
      <c r="C130" s="119"/>
      <c r="D130" s="120"/>
    </row>
    <row r="131" spans="1:4" x14ac:dyDescent="0.3">
      <c r="A131" s="528" t="s">
        <v>5</v>
      </c>
      <c r="B131" s="529"/>
      <c r="C131" s="121"/>
      <c r="D131" s="122"/>
    </row>
    <row r="132" spans="1:4" x14ac:dyDescent="0.3">
      <c r="A132" s="530" t="s">
        <v>7</v>
      </c>
      <c r="B132" s="531"/>
      <c r="C132" s="17"/>
      <c r="D132" s="18"/>
    </row>
    <row r="133" spans="1:4" x14ac:dyDescent="0.3">
      <c r="A133" s="530" t="s">
        <v>8</v>
      </c>
      <c r="B133" s="531"/>
      <c r="C133" s="17"/>
      <c r="D133" s="18"/>
    </row>
    <row r="134" spans="1:4" x14ac:dyDescent="0.3">
      <c r="A134" s="530" t="s">
        <v>9</v>
      </c>
      <c r="B134" s="531"/>
      <c r="C134" s="17"/>
      <c r="D134" s="18"/>
    </row>
    <row r="135" spans="1:4" ht="14.4" thickBot="1" x14ac:dyDescent="0.35">
      <c r="A135" s="532" t="s">
        <v>10</v>
      </c>
      <c r="B135" s="533"/>
      <c r="C135" s="123"/>
      <c r="D135" s="124"/>
    </row>
    <row r="153" spans="1:9" ht="14.4" x14ac:dyDescent="0.25">
      <c r="A153" s="557" t="s">
        <v>70</v>
      </c>
      <c r="B153" s="558"/>
      <c r="C153" s="558"/>
      <c r="D153" s="558"/>
      <c r="E153" s="558"/>
      <c r="F153" s="558"/>
      <c r="G153" s="558"/>
      <c r="H153" s="558"/>
      <c r="I153" s="558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559"/>
      <c r="B155" s="560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561" t="s">
        <v>79</v>
      </c>
      <c r="B156" s="562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559"/>
      <c r="B162" s="563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561" t="s">
        <v>14</v>
      </c>
      <c r="B163" s="564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565" t="s">
        <v>87</v>
      </c>
      <c r="B171" s="566"/>
      <c r="C171" s="566"/>
      <c r="D171" s="566"/>
      <c r="E171" s="566"/>
      <c r="F171" s="566"/>
      <c r="G171" s="566"/>
      <c r="H171" s="566"/>
      <c r="I171" s="566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538" t="s">
        <v>88</v>
      </c>
      <c r="B173" s="539"/>
      <c r="C173" s="539"/>
      <c r="D173" s="540"/>
      <c r="E173" s="544" t="s">
        <v>14</v>
      </c>
      <c r="F173" s="546" t="s">
        <v>89</v>
      </c>
      <c r="G173" s="547"/>
      <c r="H173" s="548"/>
      <c r="I173" s="549" t="s">
        <v>21</v>
      </c>
    </row>
    <row r="174" spans="1:9" ht="28.2" thickBot="1" x14ac:dyDescent="0.3">
      <c r="A174" s="541"/>
      <c r="B174" s="542"/>
      <c r="C174" s="542"/>
      <c r="D174" s="543"/>
      <c r="E174" s="545"/>
      <c r="F174" s="164" t="s">
        <v>25</v>
      </c>
      <c r="G174" s="165" t="s">
        <v>90</v>
      </c>
      <c r="H174" s="164" t="s">
        <v>91</v>
      </c>
      <c r="I174" s="550"/>
    </row>
    <row r="175" spans="1:9" x14ac:dyDescent="0.25">
      <c r="A175" s="166">
        <v>1</v>
      </c>
      <c r="B175" s="551" t="s">
        <v>92</v>
      </c>
      <c r="C175" s="552"/>
      <c r="D175" s="553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554" t="s">
        <v>93</v>
      </c>
      <c r="C176" s="555"/>
      <c r="D176" s="556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572" t="s">
        <v>95</v>
      </c>
      <c r="C177" s="573"/>
      <c r="D177" s="574"/>
      <c r="E177" s="175">
        <v>5497.94</v>
      </c>
      <c r="F177" s="176">
        <f>355.51+3.89</f>
        <v>359.4</v>
      </c>
      <c r="G177" s="176"/>
      <c r="H177" s="176"/>
      <c r="I177" s="177">
        <f>E177+F177-G177-H177</f>
        <v>5857.3399999999992</v>
      </c>
    </row>
    <row r="178" spans="1:9" x14ac:dyDescent="0.25">
      <c r="A178" s="174"/>
      <c r="B178" s="554" t="s">
        <v>96</v>
      </c>
      <c r="C178" s="555"/>
      <c r="D178" s="556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572" t="s">
        <v>98</v>
      </c>
      <c r="C179" s="573"/>
      <c r="D179" s="574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575" t="s">
        <v>99</v>
      </c>
      <c r="B180" s="576"/>
      <c r="C180" s="576"/>
      <c r="D180" s="577"/>
      <c r="E180" s="180">
        <f>E175+E177+E179</f>
        <v>5497.94</v>
      </c>
      <c r="F180" s="180">
        <f>F175+F177+F179</f>
        <v>359.4</v>
      </c>
      <c r="G180" s="180">
        <f>G175+G177+G179</f>
        <v>0</v>
      </c>
      <c r="H180" s="180">
        <f>H175+H177+H179</f>
        <v>0</v>
      </c>
      <c r="I180" s="181">
        <f>I175+I177+I179</f>
        <v>5857.3399999999992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578" t="s">
        <v>102</v>
      </c>
      <c r="B185" s="578"/>
      <c r="C185" s="578"/>
      <c r="D185" s="578"/>
      <c r="E185" s="578"/>
      <c r="F185" s="578"/>
      <c r="G185" s="578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579" t="s">
        <v>103</v>
      </c>
      <c r="B187" s="580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567" t="s">
        <v>109</v>
      </c>
      <c r="B188" s="568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569" t="s">
        <v>110</v>
      </c>
      <c r="B189" s="570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569" t="s">
        <v>111</v>
      </c>
      <c r="B190" s="570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569" t="s">
        <v>112</v>
      </c>
      <c r="B191" s="570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569" t="s">
        <v>113</v>
      </c>
      <c r="B192" s="570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71" t="s">
        <v>114</v>
      </c>
      <c r="B193" s="570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71" t="s">
        <v>115</v>
      </c>
      <c r="B194" s="570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71" t="s">
        <v>116</v>
      </c>
      <c r="B195" s="570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585" t="s">
        <v>117</v>
      </c>
      <c r="B196" s="586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587" t="s">
        <v>118</v>
      </c>
      <c r="B197" s="588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81" t="s">
        <v>119</v>
      </c>
      <c r="B198" s="582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81" t="s">
        <v>120</v>
      </c>
      <c r="B199" s="582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81" t="s">
        <v>121</v>
      </c>
      <c r="B200" s="582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583" t="s">
        <v>122</v>
      </c>
      <c r="B201" s="582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84" t="s">
        <v>123</v>
      </c>
      <c r="B202" s="582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84" t="s">
        <v>124</v>
      </c>
      <c r="B203" s="582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84" t="s">
        <v>125</v>
      </c>
      <c r="B204" s="582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84" t="s">
        <v>126</v>
      </c>
      <c r="B205" s="582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84" t="s">
        <v>127</v>
      </c>
      <c r="B206" s="582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84" t="s">
        <v>128</v>
      </c>
      <c r="B207" s="582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84" t="s">
        <v>129</v>
      </c>
      <c r="B208" s="582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84" t="s">
        <v>130</v>
      </c>
      <c r="B209" s="582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84" t="s">
        <v>131</v>
      </c>
      <c r="B210" s="582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589" t="s">
        <v>132</v>
      </c>
      <c r="B211" s="582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589" t="s">
        <v>133</v>
      </c>
      <c r="B212" s="582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455" t="s">
        <v>134</v>
      </c>
      <c r="B213" s="582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455" t="s">
        <v>135</v>
      </c>
      <c r="B214" s="582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589" t="s">
        <v>136</v>
      </c>
      <c r="B215" s="582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589" t="s">
        <v>137</v>
      </c>
      <c r="B216" s="582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590" t="s">
        <v>138</v>
      </c>
      <c r="B217" s="591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594" t="s">
        <v>139</v>
      </c>
      <c r="B218" s="600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01" t="s">
        <v>140</v>
      </c>
      <c r="B221" s="601"/>
      <c r="C221" s="601"/>
      <c r="D221" s="602"/>
      <c r="E221" s="603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594" t="s">
        <v>32</v>
      </c>
      <c r="B223" s="595"/>
      <c r="C223" s="208" t="s">
        <v>14</v>
      </c>
      <c r="D223" s="209" t="s">
        <v>21</v>
      </c>
    </row>
    <row r="224" spans="1:7" ht="14.4" thickBot="1" x14ac:dyDescent="0.3">
      <c r="A224" s="594" t="s">
        <v>141</v>
      </c>
      <c r="B224" s="595"/>
      <c r="C224" s="210">
        <f>SUM(C225:C227)</f>
        <v>0</v>
      </c>
      <c r="D224" s="210">
        <f>SUM(D225:D227)</f>
        <v>0</v>
      </c>
    </row>
    <row r="225" spans="1:4" x14ac:dyDescent="0.25">
      <c r="A225" s="596" t="s">
        <v>142</v>
      </c>
      <c r="B225" s="597"/>
      <c r="C225" s="211"/>
      <c r="D225" s="212"/>
    </row>
    <row r="226" spans="1:4" x14ac:dyDescent="0.25">
      <c r="A226" s="598" t="s">
        <v>143</v>
      </c>
      <c r="B226" s="599"/>
      <c r="C226" s="213"/>
      <c r="D226" s="214"/>
    </row>
    <row r="227" spans="1:4" ht="14.4" thickBot="1" x14ac:dyDescent="0.3">
      <c r="A227" s="592" t="s">
        <v>144</v>
      </c>
      <c r="B227" s="593"/>
      <c r="C227" s="213"/>
      <c r="D227" s="214"/>
    </row>
    <row r="228" spans="1:4" ht="26.85" customHeight="1" thickBot="1" x14ac:dyDescent="0.3">
      <c r="A228" s="594" t="s">
        <v>145</v>
      </c>
      <c r="B228" s="595"/>
      <c r="C228" s="215">
        <f>SUM(C229:C231)</f>
        <v>0</v>
      </c>
      <c r="D228" s="210">
        <f>SUM(D229:D231)</f>
        <v>0</v>
      </c>
    </row>
    <row r="229" spans="1:4" x14ac:dyDescent="0.25">
      <c r="A229" s="596" t="s">
        <v>142</v>
      </c>
      <c r="B229" s="597"/>
      <c r="C229" s="211"/>
      <c r="D229" s="212"/>
    </row>
    <row r="230" spans="1:4" x14ac:dyDescent="0.25">
      <c r="A230" s="598" t="s">
        <v>143</v>
      </c>
      <c r="B230" s="599"/>
      <c r="C230" s="213"/>
      <c r="D230" s="214"/>
    </row>
    <row r="231" spans="1:4" ht="14.4" thickBot="1" x14ac:dyDescent="0.3">
      <c r="A231" s="592" t="s">
        <v>144</v>
      </c>
      <c r="B231" s="593"/>
      <c r="C231" s="213"/>
      <c r="D231" s="214"/>
    </row>
    <row r="232" spans="1:4" ht="26.85" customHeight="1" thickBot="1" x14ac:dyDescent="0.3">
      <c r="A232" s="594" t="s">
        <v>146</v>
      </c>
      <c r="B232" s="595"/>
      <c r="C232" s="216">
        <f>SUM(C233:C235)</f>
        <v>0</v>
      </c>
      <c r="D232" s="217">
        <f>SUM(D233:D235)</f>
        <v>0</v>
      </c>
    </row>
    <row r="233" spans="1:4" x14ac:dyDescent="0.25">
      <c r="A233" s="596" t="s">
        <v>142</v>
      </c>
      <c r="B233" s="597"/>
      <c r="C233" s="211"/>
      <c r="D233" s="212"/>
    </row>
    <row r="234" spans="1:4" x14ac:dyDescent="0.25">
      <c r="A234" s="598" t="s">
        <v>143</v>
      </c>
      <c r="B234" s="599"/>
      <c r="C234" s="213"/>
      <c r="D234" s="214"/>
    </row>
    <row r="235" spans="1:4" ht="14.4" thickBot="1" x14ac:dyDescent="0.3">
      <c r="A235" s="592" t="s">
        <v>144</v>
      </c>
      <c r="B235" s="593"/>
      <c r="C235" s="213"/>
      <c r="D235" s="214"/>
    </row>
    <row r="236" spans="1:4" ht="14.4" thickBot="1" x14ac:dyDescent="0.3">
      <c r="A236" s="594" t="s">
        <v>147</v>
      </c>
      <c r="B236" s="595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557" t="s">
        <v>148</v>
      </c>
      <c r="B239" s="557"/>
      <c r="C239" s="557"/>
      <c r="D239" s="558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613" t="s">
        <v>149</v>
      </c>
      <c r="B241" s="614"/>
      <c r="C241" s="129" t="s">
        <v>104</v>
      </c>
      <c r="D241" s="219" t="s">
        <v>108</v>
      </c>
    </row>
    <row r="242" spans="1:5" ht="25.5" customHeight="1" x14ac:dyDescent="0.25">
      <c r="A242" s="604" t="s">
        <v>150</v>
      </c>
      <c r="B242" s="605"/>
      <c r="C242" s="220"/>
      <c r="D242" s="221"/>
    </row>
    <row r="243" spans="1:5" ht="26.85" customHeight="1" thickBot="1" x14ac:dyDescent="0.3">
      <c r="A243" s="606" t="s">
        <v>151</v>
      </c>
      <c r="B243" s="607"/>
      <c r="C243" s="222"/>
      <c r="D243" s="223"/>
    </row>
    <row r="244" spans="1:5" ht="14.4" thickBot="1" x14ac:dyDescent="0.3">
      <c r="A244" s="608" t="s">
        <v>139</v>
      </c>
      <c r="B244" s="609"/>
      <c r="C244" s="224">
        <f>SUM(C242:C243)</f>
        <v>0</v>
      </c>
      <c r="D244" s="225">
        <f>SUM(D242:D243)</f>
        <v>0</v>
      </c>
    </row>
    <row r="250" spans="1:5" ht="14.4" x14ac:dyDescent="0.25">
      <c r="A250" s="610" t="s">
        <v>152</v>
      </c>
      <c r="B250" s="610"/>
      <c r="C250" s="610"/>
      <c r="D250" s="610"/>
      <c r="E250" s="610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11" t="s">
        <v>154</v>
      </c>
      <c r="C252" s="612"/>
      <c r="D252" s="611" t="s">
        <v>155</v>
      </c>
      <c r="E252" s="612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11"/>
      <c r="C254" s="621"/>
      <c r="D254" s="621"/>
      <c r="E254" s="622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11"/>
      <c r="C262" s="621"/>
      <c r="D262" s="621"/>
      <c r="E262" s="622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557" t="s">
        <v>166</v>
      </c>
      <c r="B273" s="557"/>
      <c r="C273" s="557"/>
      <c r="D273" s="557"/>
      <c r="E273" s="557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559" t="s">
        <v>167</v>
      </c>
      <c r="B275" s="563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623" t="s">
        <v>169</v>
      </c>
      <c r="B276" s="624"/>
      <c r="C276" s="244"/>
      <c r="D276" s="245"/>
      <c r="E276" s="245"/>
      <c r="G276" s="243"/>
    </row>
    <row r="277" spans="1:7" x14ac:dyDescent="0.3">
      <c r="A277" s="619" t="s">
        <v>170</v>
      </c>
      <c r="B277" s="620"/>
      <c r="C277" s="246"/>
      <c r="D277" s="214"/>
      <c r="E277" s="214"/>
      <c r="G277" s="243"/>
    </row>
    <row r="278" spans="1:7" ht="12.75" customHeight="1" x14ac:dyDescent="0.3">
      <c r="A278" s="615" t="s">
        <v>171</v>
      </c>
      <c r="B278" s="616"/>
      <c r="C278" s="246"/>
      <c r="D278" s="214"/>
      <c r="E278" s="214"/>
      <c r="G278" s="247"/>
    </row>
    <row r="279" spans="1:7" x14ac:dyDescent="0.3">
      <c r="A279" s="617" t="s">
        <v>172</v>
      </c>
      <c r="B279" s="618"/>
      <c r="C279" s="246"/>
      <c r="D279" s="214"/>
      <c r="E279" s="214"/>
      <c r="G279" s="243"/>
    </row>
    <row r="280" spans="1:7" x14ac:dyDescent="0.3">
      <c r="A280" s="619" t="s">
        <v>173</v>
      </c>
      <c r="B280" s="620"/>
      <c r="C280" s="248"/>
      <c r="D280" s="249"/>
      <c r="E280" s="249"/>
      <c r="G280" s="243"/>
    </row>
    <row r="281" spans="1:7" x14ac:dyDescent="0.3">
      <c r="A281" s="619" t="s">
        <v>174</v>
      </c>
      <c r="B281" s="620"/>
      <c r="C281" s="248"/>
      <c r="D281" s="249"/>
      <c r="E281" s="249"/>
      <c r="G281" s="243"/>
    </row>
    <row r="282" spans="1:7" x14ac:dyDescent="0.3">
      <c r="A282" s="619" t="s">
        <v>175</v>
      </c>
      <c r="B282" s="620"/>
      <c r="C282" s="250"/>
      <c r="D282" s="249"/>
      <c r="E282" s="249"/>
      <c r="G282" s="243"/>
    </row>
    <row r="283" spans="1:7" x14ac:dyDescent="0.25">
      <c r="A283" s="619" t="s">
        <v>176</v>
      </c>
      <c r="B283" s="620"/>
      <c r="C283" s="251"/>
      <c r="D283" s="214"/>
      <c r="E283" s="214"/>
    </row>
    <row r="284" spans="1:7" ht="14.4" thickBot="1" x14ac:dyDescent="0.3">
      <c r="A284" s="626" t="s">
        <v>17</v>
      </c>
      <c r="B284" s="627"/>
      <c r="C284" s="252"/>
      <c r="D284" s="253"/>
      <c r="E284" s="253"/>
    </row>
    <row r="285" spans="1:7" ht="14.4" thickBot="1" x14ac:dyDescent="0.3">
      <c r="A285" s="628" t="s">
        <v>99</v>
      </c>
      <c r="B285" s="629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578" t="s">
        <v>177</v>
      </c>
      <c r="B286" s="578"/>
      <c r="C286" s="578"/>
      <c r="D286" s="578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630" t="s">
        <v>178</v>
      </c>
      <c r="B288" s="631"/>
      <c r="C288" s="186" t="s">
        <v>104</v>
      </c>
      <c r="D288" s="189" t="s">
        <v>108</v>
      </c>
    </row>
    <row r="289" spans="1:4" ht="32.25" customHeight="1" thickBot="1" x14ac:dyDescent="0.3">
      <c r="A289" s="585" t="s">
        <v>179</v>
      </c>
      <c r="B289" s="612"/>
      <c r="C289" s="256"/>
      <c r="D289" s="257"/>
    </row>
    <row r="290" spans="1:4" ht="14.4" thickBot="1" x14ac:dyDescent="0.3">
      <c r="A290" s="585" t="s">
        <v>180</v>
      </c>
      <c r="B290" s="612"/>
      <c r="C290" s="256"/>
      <c r="D290" s="257"/>
    </row>
    <row r="291" spans="1:4" ht="14.4" thickBot="1" x14ac:dyDescent="0.3">
      <c r="A291" s="585" t="s">
        <v>181</v>
      </c>
      <c r="B291" s="612"/>
      <c r="C291" s="256"/>
      <c r="D291" s="257"/>
    </row>
    <row r="292" spans="1:4" ht="25.5" customHeight="1" thickBot="1" x14ac:dyDescent="0.3">
      <c r="A292" s="585" t="s">
        <v>182</v>
      </c>
      <c r="B292" s="612"/>
      <c r="C292" s="256"/>
      <c r="D292" s="257"/>
    </row>
    <row r="293" spans="1:4" ht="27" customHeight="1" thickBot="1" x14ac:dyDescent="0.3">
      <c r="A293" s="585" t="s">
        <v>183</v>
      </c>
      <c r="B293" s="612"/>
      <c r="C293" s="256"/>
      <c r="D293" s="257"/>
    </row>
    <row r="294" spans="1:4" ht="14.4" thickBot="1" x14ac:dyDescent="0.3">
      <c r="A294" s="625" t="s">
        <v>184</v>
      </c>
      <c r="B294" s="612"/>
      <c r="C294" s="256"/>
      <c r="D294" s="257"/>
    </row>
    <row r="295" spans="1:4" ht="29.25" customHeight="1" thickBot="1" x14ac:dyDescent="0.3">
      <c r="A295" s="625" t="s">
        <v>185</v>
      </c>
      <c r="B295" s="612"/>
      <c r="C295" s="256"/>
      <c r="D295" s="257"/>
    </row>
    <row r="296" spans="1:4" ht="25.5" customHeight="1" thickBot="1" x14ac:dyDescent="0.3">
      <c r="A296" s="585" t="s">
        <v>117</v>
      </c>
      <c r="B296" s="586"/>
      <c r="C296" s="256"/>
      <c r="D296" s="257"/>
    </row>
    <row r="297" spans="1:4" ht="14.4" thickBot="1" x14ac:dyDescent="0.3">
      <c r="A297" s="625" t="s">
        <v>186</v>
      </c>
      <c r="B297" s="586"/>
      <c r="C297" s="258">
        <f>SUM(C298:C317)</f>
        <v>0</v>
      </c>
      <c r="D297" s="259">
        <f>SUM(D298:D317)</f>
        <v>0</v>
      </c>
    </row>
    <row r="298" spans="1:4" ht="14.1" customHeight="1" x14ac:dyDescent="0.25">
      <c r="A298" s="632" t="s">
        <v>119</v>
      </c>
      <c r="B298" s="633"/>
      <c r="C298" s="260"/>
      <c r="D298" s="261"/>
    </row>
    <row r="299" spans="1:4" x14ac:dyDescent="0.25">
      <c r="A299" s="581" t="s">
        <v>120</v>
      </c>
      <c r="B299" s="582"/>
      <c r="C299" s="262"/>
      <c r="D299" s="261"/>
    </row>
    <row r="300" spans="1:4" x14ac:dyDescent="0.25">
      <c r="A300" s="584" t="s">
        <v>121</v>
      </c>
      <c r="B300" s="582"/>
      <c r="C300" s="262"/>
      <c r="D300" s="261"/>
    </row>
    <row r="301" spans="1:4" ht="39.75" customHeight="1" x14ac:dyDescent="0.25">
      <c r="A301" s="583" t="s">
        <v>122</v>
      </c>
      <c r="B301" s="582"/>
      <c r="C301" s="262"/>
      <c r="D301" s="261"/>
    </row>
    <row r="302" spans="1:4" x14ac:dyDescent="0.25">
      <c r="A302" s="584" t="s">
        <v>123</v>
      </c>
      <c r="B302" s="582"/>
      <c r="C302" s="262"/>
      <c r="D302" s="261"/>
    </row>
    <row r="303" spans="1:4" x14ac:dyDescent="0.25">
      <c r="A303" s="584" t="s">
        <v>124</v>
      </c>
      <c r="B303" s="582"/>
      <c r="C303" s="262"/>
      <c r="D303" s="261"/>
    </row>
    <row r="304" spans="1:4" x14ac:dyDescent="0.25">
      <c r="A304" s="584" t="s">
        <v>125</v>
      </c>
      <c r="B304" s="582"/>
      <c r="C304" s="262"/>
      <c r="D304" s="261"/>
    </row>
    <row r="305" spans="1:4" ht="26.85" customHeight="1" x14ac:dyDescent="0.25">
      <c r="A305" s="584" t="s">
        <v>126</v>
      </c>
      <c r="B305" s="582"/>
      <c r="C305" s="198"/>
      <c r="D305" s="263"/>
    </row>
    <row r="306" spans="1:4" x14ac:dyDescent="0.25">
      <c r="A306" s="584" t="s">
        <v>127</v>
      </c>
      <c r="B306" s="582"/>
      <c r="C306" s="198"/>
      <c r="D306" s="263"/>
    </row>
    <row r="307" spans="1:4" x14ac:dyDescent="0.25">
      <c r="A307" s="584" t="s">
        <v>128</v>
      </c>
      <c r="B307" s="582"/>
      <c r="C307" s="198"/>
      <c r="D307" s="263"/>
    </row>
    <row r="308" spans="1:4" x14ac:dyDescent="0.25">
      <c r="A308" s="584" t="s">
        <v>129</v>
      </c>
      <c r="B308" s="582"/>
      <c r="C308" s="198"/>
      <c r="D308" s="263"/>
    </row>
    <row r="309" spans="1:4" x14ac:dyDescent="0.25">
      <c r="A309" s="584" t="s">
        <v>130</v>
      </c>
      <c r="B309" s="582"/>
      <c r="C309" s="198"/>
      <c r="D309" s="263"/>
    </row>
    <row r="310" spans="1:4" x14ac:dyDescent="0.25">
      <c r="A310" s="584" t="s">
        <v>131</v>
      </c>
      <c r="B310" s="582"/>
      <c r="C310" s="198"/>
      <c r="D310" s="263"/>
    </row>
    <row r="311" spans="1:4" x14ac:dyDescent="0.25">
      <c r="A311" s="589" t="s">
        <v>132</v>
      </c>
      <c r="B311" s="582"/>
      <c r="C311" s="198"/>
      <c r="D311" s="263"/>
    </row>
    <row r="312" spans="1:4" x14ac:dyDescent="0.25">
      <c r="A312" s="589" t="s">
        <v>133</v>
      </c>
      <c r="B312" s="582"/>
      <c r="C312" s="198"/>
      <c r="D312" s="263"/>
    </row>
    <row r="313" spans="1:4" ht="27" customHeight="1" x14ac:dyDescent="0.25">
      <c r="A313" s="455" t="s">
        <v>134</v>
      </c>
      <c r="B313" s="582"/>
      <c r="C313" s="198"/>
      <c r="D313" s="263"/>
    </row>
    <row r="314" spans="1:4" ht="27" customHeight="1" x14ac:dyDescent="0.25">
      <c r="A314" s="455" t="s">
        <v>135</v>
      </c>
      <c r="B314" s="582"/>
      <c r="C314" s="198"/>
      <c r="D314" s="263"/>
    </row>
    <row r="315" spans="1:4" x14ac:dyDescent="0.25">
      <c r="A315" s="589" t="s">
        <v>136</v>
      </c>
      <c r="B315" s="582"/>
      <c r="C315" s="198"/>
      <c r="D315" s="263"/>
    </row>
    <row r="316" spans="1:4" x14ac:dyDescent="0.25">
      <c r="A316" s="589" t="s">
        <v>137</v>
      </c>
      <c r="B316" s="582"/>
      <c r="C316" s="198"/>
      <c r="D316" s="263"/>
    </row>
    <row r="317" spans="1:4" ht="14.4" thickBot="1" x14ac:dyDescent="0.3">
      <c r="A317" s="590" t="s">
        <v>138</v>
      </c>
      <c r="B317" s="591"/>
      <c r="C317" s="201"/>
      <c r="D317" s="263"/>
    </row>
    <row r="318" spans="1:4" ht="14.4" thickBot="1" x14ac:dyDescent="0.3">
      <c r="A318" s="594" t="s">
        <v>139</v>
      </c>
      <c r="B318" s="612"/>
      <c r="C318" s="217">
        <f>SUM(C289:C297)</f>
        <v>0</v>
      </c>
      <c r="D318" s="217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34"/>
      <c r="B321" s="635"/>
      <c r="C321" s="635"/>
      <c r="D321" s="33"/>
    </row>
    <row r="324" spans="1:8" ht="14.4" x14ac:dyDescent="0.25">
      <c r="A324" s="636" t="s">
        <v>187</v>
      </c>
      <c r="B324" s="636"/>
      <c r="C324" s="636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594" t="s">
        <v>188</v>
      </c>
      <c r="B326" s="644"/>
      <c r="C326" s="265" t="s">
        <v>14</v>
      </c>
      <c r="D326" s="189" t="s">
        <v>21</v>
      </c>
      <c r="G326" s="645"/>
      <c r="H326" s="645"/>
    </row>
    <row r="327" spans="1:8" ht="14.4" thickBot="1" x14ac:dyDescent="0.3">
      <c r="A327" s="646" t="s">
        <v>189</v>
      </c>
      <c r="B327" s="647"/>
      <c r="C327" s="254">
        <f>SUM(C328:C337)</f>
        <v>0</v>
      </c>
      <c r="D327" s="266">
        <f>SUM(D328:D337)</f>
        <v>0</v>
      </c>
      <c r="G327" s="645"/>
      <c r="H327" s="645"/>
    </row>
    <row r="328" spans="1:8" ht="55.5" customHeight="1" x14ac:dyDescent="0.25">
      <c r="A328" s="551" t="s">
        <v>190</v>
      </c>
      <c r="B328" s="553"/>
      <c r="C328" s="267"/>
      <c r="D328" s="268"/>
      <c r="G328" s="645"/>
      <c r="H328" s="645"/>
    </row>
    <row r="329" spans="1:8" x14ac:dyDescent="0.25">
      <c r="A329" s="637" t="s">
        <v>191</v>
      </c>
      <c r="B329" s="638"/>
      <c r="C329" s="269"/>
      <c r="D329" s="270"/>
    </row>
    <row r="330" spans="1:8" x14ac:dyDescent="0.25">
      <c r="A330" s="639" t="s">
        <v>192</v>
      </c>
      <c r="B330" s="640"/>
      <c r="C330" s="271"/>
      <c r="D330" s="272"/>
    </row>
    <row r="331" spans="1:8" ht="28.5" customHeight="1" x14ac:dyDescent="0.25">
      <c r="A331" s="581" t="s">
        <v>193</v>
      </c>
      <c r="B331" s="641"/>
      <c r="C331" s="271"/>
      <c r="D331" s="272"/>
    </row>
    <row r="332" spans="1:8" ht="32.25" customHeight="1" x14ac:dyDescent="0.25">
      <c r="A332" s="581" t="s">
        <v>194</v>
      </c>
      <c r="B332" s="641"/>
      <c r="C332" s="271"/>
      <c r="D332" s="272"/>
    </row>
    <row r="333" spans="1:8" x14ac:dyDescent="0.25">
      <c r="A333" s="642" t="s">
        <v>195</v>
      </c>
      <c r="B333" s="643"/>
      <c r="C333" s="271"/>
      <c r="D333" s="272"/>
    </row>
    <row r="334" spans="1:8" x14ac:dyDescent="0.25">
      <c r="A334" s="642" t="s">
        <v>196</v>
      </c>
      <c r="B334" s="643"/>
      <c r="C334" s="271"/>
      <c r="D334" s="272"/>
    </row>
    <row r="335" spans="1:8" x14ac:dyDescent="0.25">
      <c r="A335" s="639" t="s">
        <v>197</v>
      </c>
      <c r="B335" s="640"/>
      <c r="C335" s="246"/>
      <c r="D335" s="273"/>
    </row>
    <row r="336" spans="1:8" x14ac:dyDescent="0.25">
      <c r="A336" s="642" t="s">
        <v>198</v>
      </c>
      <c r="B336" s="643"/>
      <c r="C336" s="246"/>
      <c r="D336" s="273"/>
    </row>
    <row r="337" spans="1:5" ht="14.4" thickBot="1" x14ac:dyDescent="0.3">
      <c r="A337" s="648" t="s">
        <v>17</v>
      </c>
      <c r="B337" s="649"/>
      <c r="C337" s="248"/>
      <c r="D337" s="274"/>
    </row>
    <row r="338" spans="1:5" ht="14.4" thickBot="1" x14ac:dyDescent="0.3">
      <c r="A338" s="646" t="s">
        <v>199</v>
      </c>
      <c r="B338" s="647"/>
      <c r="C338" s="254">
        <f>SUM(C339:C348)</f>
        <v>1352.34</v>
      </c>
      <c r="D338" s="255">
        <f>SUM(D339:D348)</f>
        <v>1076.0900000000001</v>
      </c>
    </row>
    <row r="339" spans="1:5" ht="59.25" customHeight="1" x14ac:dyDescent="0.25">
      <c r="A339" s="551" t="s">
        <v>190</v>
      </c>
      <c r="B339" s="553"/>
      <c r="C339" s="269"/>
      <c r="D339" s="270"/>
    </row>
    <row r="340" spans="1:5" x14ac:dyDescent="0.25">
      <c r="A340" s="637" t="s">
        <v>191</v>
      </c>
      <c r="B340" s="638"/>
      <c r="C340" s="269"/>
      <c r="D340" s="270"/>
    </row>
    <row r="341" spans="1:5" x14ac:dyDescent="0.25">
      <c r="A341" s="639" t="s">
        <v>192</v>
      </c>
      <c r="B341" s="640"/>
      <c r="C341" s="271"/>
      <c r="D341" s="272"/>
    </row>
    <row r="342" spans="1:5" ht="27.75" customHeight="1" x14ac:dyDescent="0.25">
      <c r="A342" s="581" t="s">
        <v>193</v>
      </c>
      <c r="B342" s="641"/>
      <c r="C342" s="271">
        <v>665.68</v>
      </c>
      <c r="D342" s="272">
        <v>655.23</v>
      </c>
      <c r="E342" s="275"/>
    </row>
    <row r="343" spans="1:5" ht="24.75" customHeight="1" x14ac:dyDescent="0.25">
      <c r="A343" s="581" t="s">
        <v>194</v>
      </c>
      <c r="B343" s="641"/>
      <c r="C343" s="271"/>
      <c r="D343" s="272"/>
    </row>
    <row r="344" spans="1:5" x14ac:dyDescent="0.25">
      <c r="A344" s="581" t="s">
        <v>195</v>
      </c>
      <c r="B344" s="641"/>
      <c r="C344" s="271"/>
      <c r="D344" s="272"/>
    </row>
    <row r="345" spans="1:5" x14ac:dyDescent="0.25">
      <c r="A345" s="642" t="s">
        <v>196</v>
      </c>
      <c r="B345" s="643"/>
      <c r="C345" s="271"/>
      <c r="D345" s="272"/>
    </row>
    <row r="346" spans="1:5" x14ac:dyDescent="0.25">
      <c r="A346" s="642" t="s">
        <v>200</v>
      </c>
      <c r="B346" s="643"/>
      <c r="C346" s="246"/>
      <c r="D346" s="273"/>
    </row>
    <row r="347" spans="1:5" x14ac:dyDescent="0.25">
      <c r="A347" s="642" t="s">
        <v>198</v>
      </c>
      <c r="B347" s="643"/>
      <c r="C347" s="246"/>
      <c r="D347" s="273"/>
    </row>
    <row r="348" spans="1:5" ht="14.4" thickBot="1" x14ac:dyDescent="0.3">
      <c r="A348" s="653" t="s">
        <v>201</v>
      </c>
      <c r="B348" s="654"/>
      <c r="C348" s="276">
        <v>686.66</v>
      </c>
      <c r="D348" s="277">
        <v>420.86</v>
      </c>
    </row>
    <row r="349" spans="1:5" ht="14.4" thickBot="1" x14ac:dyDescent="0.3">
      <c r="A349" s="655" t="s">
        <v>12</v>
      </c>
      <c r="B349" s="656"/>
      <c r="C349" s="278">
        <f>C327+C338</f>
        <v>1352.34</v>
      </c>
      <c r="D349" s="181">
        <f>D327+D338</f>
        <v>1076.0900000000001</v>
      </c>
    </row>
    <row r="354" spans="1:5" ht="14.4" x14ac:dyDescent="0.3">
      <c r="A354" s="657" t="s">
        <v>202</v>
      </c>
      <c r="B354" s="657"/>
      <c r="C354" s="657"/>
      <c r="D354" s="515"/>
      <c r="E354" s="515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58" t="s">
        <v>203</v>
      </c>
      <c r="B356" s="659"/>
      <c r="C356" s="279" t="s">
        <v>14</v>
      </c>
      <c r="D356" s="209" t="s">
        <v>108</v>
      </c>
    </row>
    <row r="357" spans="1:5" x14ac:dyDescent="0.25">
      <c r="A357" s="660" t="s">
        <v>204</v>
      </c>
      <c r="B357" s="661"/>
      <c r="C357" s="280">
        <f>SUM(C358:C364)</f>
        <v>0</v>
      </c>
      <c r="D357" s="280">
        <f>SUM(D358:D364)</f>
        <v>655.23</v>
      </c>
    </row>
    <row r="358" spans="1:5" x14ac:dyDescent="0.25">
      <c r="A358" s="650" t="s">
        <v>205</v>
      </c>
      <c r="B358" s="651"/>
      <c r="C358" s="281"/>
      <c r="D358" s="282"/>
    </row>
    <row r="359" spans="1:5" x14ac:dyDescent="0.25">
      <c r="A359" s="650" t="s">
        <v>206</v>
      </c>
      <c r="B359" s="651"/>
      <c r="C359" s="281"/>
      <c r="D359" s="282"/>
    </row>
    <row r="360" spans="1:5" ht="27.75" customHeight="1" x14ac:dyDescent="0.25">
      <c r="A360" s="584" t="s">
        <v>207</v>
      </c>
      <c r="B360" s="652"/>
      <c r="C360" s="281"/>
      <c r="D360" s="282"/>
    </row>
    <row r="361" spans="1:5" x14ac:dyDescent="0.25">
      <c r="A361" s="584" t="s">
        <v>208</v>
      </c>
      <c r="B361" s="652"/>
      <c r="C361" s="281"/>
      <c r="D361" s="282"/>
    </row>
    <row r="362" spans="1:5" x14ac:dyDescent="0.25">
      <c r="A362" s="584" t="s">
        <v>209</v>
      </c>
      <c r="B362" s="652"/>
      <c r="C362" s="281"/>
      <c r="D362" s="282"/>
    </row>
    <row r="363" spans="1:5" x14ac:dyDescent="0.25">
      <c r="A363" s="584" t="s">
        <v>210</v>
      </c>
      <c r="B363" s="652"/>
      <c r="C363" s="281"/>
      <c r="D363" s="282"/>
    </row>
    <row r="364" spans="1:5" x14ac:dyDescent="0.25">
      <c r="A364" s="584" t="s">
        <v>138</v>
      </c>
      <c r="B364" s="652"/>
      <c r="C364" s="281"/>
      <c r="D364" s="282">
        <v>655.23</v>
      </c>
    </row>
    <row r="365" spans="1:5" x14ac:dyDescent="0.25">
      <c r="A365" s="665" t="s">
        <v>211</v>
      </c>
      <c r="B365" s="666"/>
      <c r="C365" s="280">
        <f>C366+C367+C369</f>
        <v>0</v>
      </c>
      <c r="D365" s="283">
        <f>D366+D367+D369</f>
        <v>0</v>
      </c>
    </row>
    <row r="366" spans="1:5" x14ac:dyDescent="0.25">
      <c r="A366" s="642" t="s">
        <v>212</v>
      </c>
      <c r="B366" s="643"/>
      <c r="C366" s="273"/>
      <c r="D366" s="284"/>
    </row>
    <row r="367" spans="1:5" x14ac:dyDescent="0.25">
      <c r="A367" s="642" t="s">
        <v>213</v>
      </c>
      <c r="B367" s="643"/>
      <c r="C367" s="273"/>
      <c r="D367" s="284"/>
    </row>
    <row r="368" spans="1:5" x14ac:dyDescent="0.25">
      <c r="A368" s="667" t="s">
        <v>214</v>
      </c>
      <c r="B368" s="668"/>
      <c r="C368" s="273"/>
      <c r="D368" s="284"/>
    </row>
    <row r="369" spans="1:5" ht="14.4" thickBot="1" x14ac:dyDescent="0.3">
      <c r="A369" s="669" t="s">
        <v>138</v>
      </c>
      <c r="B369" s="670"/>
      <c r="C369" s="273"/>
      <c r="D369" s="284"/>
    </row>
    <row r="370" spans="1:5" ht="14.4" thickBot="1" x14ac:dyDescent="0.3">
      <c r="A370" s="655" t="s">
        <v>12</v>
      </c>
      <c r="B370" s="656"/>
      <c r="C370" s="285">
        <f>C357+C365</f>
        <v>0</v>
      </c>
      <c r="D370" s="285">
        <f>D357+D365</f>
        <v>655.23</v>
      </c>
    </row>
    <row r="373" spans="1:5" ht="26.85" customHeight="1" x14ac:dyDescent="0.25">
      <c r="A373" s="601" t="s">
        <v>215</v>
      </c>
      <c r="B373" s="662"/>
      <c r="C373" s="662"/>
      <c r="D373" s="662"/>
    </row>
    <row r="374" spans="1:5" ht="14.4" thickBot="1" x14ac:dyDescent="0.3">
      <c r="B374" s="242"/>
    </row>
    <row r="375" spans="1:5" ht="14.4" thickBot="1" x14ac:dyDescent="0.3">
      <c r="A375" s="663"/>
      <c r="B375" s="664"/>
      <c r="C375" s="286" t="s">
        <v>104</v>
      </c>
      <c r="D375" s="219" t="s">
        <v>21</v>
      </c>
    </row>
    <row r="376" spans="1:5" ht="14.4" thickBot="1" x14ac:dyDescent="0.3">
      <c r="A376" s="615" t="s">
        <v>216</v>
      </c>
      <c r="B376" s="616"/>
      <c r="C376" s="246"/>
      <c r="D376" s="214"/>
    </row>
    <row r="377" spans="1:5" ht="14.4" thickBot="1" x14ac:dyDescent="0.3">
      <c r="A377" s="646" t="s">
        <v>99</v>
      </c>
      <c r="B377" s="647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01" t="s">
        <v>217</v>
      </c>
      <c r="B380" s="601"/>
      <c r="C380" s="601"/>
      <c r="D380" s="601"/>
      <c r="E380" s="601"/>
    </row>
    <row r="381" spans="1:5" ht="14.4" thickBot="1" x14ac:dyDescent="0.35">
      <c r="E381" s="33"/>
    </row>
    <row r="382" spans="1:5" ht="28.2" thickBot="1" x14ac:dyDescent="0.35">
      <c r="A382" s="613" t="s">
        <v>32</v>
      </c>
      <c r="B382" s="622"/>
      <c r="C382" s="127" t="s">
        <v>218</v>
      </c>
      <c r="D382" s="127" t="s">
        <v>219</v>
      </c>
      <c r="E382" s="33"/>
    </row>
    <row r="383" spans="1:5" ht="14.4" thickBot="1" x14ac:dyDescent="0.35">
      <c r="A383" s="679" t="s">
        <v>220</v>
      </c>
      <c r="B383" s="680"/>
      <c r="C383" s="287">
        <v>132745.04999999999</v>
      </c>
      <c r="D383" s="288">
        <v>120343.12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81" t="s">
        <v>221</v>
      </c>
      <c r="B385" s="681"/>
      <c r="C385" s="681"/>
      <c r="D385" s="682"/>
      <c r="E385" s="682"/>
    </row>
    <row r="390" spans="1:9" ht="14.4" x14ac:dyDescent="0.25">
      <c r="A390" s="683" t="s">
        <v>222</v>
      </c>
      <c r="B390" s="683"/>
      <c r="C390" s="683"/>
      <c r="D390" s="683"/>
      <c r="E390" s="683"/>
      <c r="F390" s="683"/>
      <c r="G390" s="683"/>
      <c r="H390" s="683"/>
      <c r="I390" s="683"/>
    </row>
    <row r="392" spans="1:9" ht="14.4" x14ac:dyDescent="0.25">
      <c r="A392" s="683" t="s">
        <v>223</v>
      </c>
      <c r="B392" s="683"/>
      <c r="C392" s="683"/>
      <c r="D392" s="683"/>
      <c r="E392" s="683"/>
      <c r="F392" s="683"/>
      <c r="G392" s="683"/>
      <c r="H392" s="683"/>
      <c r="I392" s="683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544" t="s">
        <v>224</v>
      </c>
      <c r="B394" s="579" t="s">
        <v>225</v>
      </c>
      <c r="C394" s="684"/>
      <c r="D394" s="672"/>
      <c r="E394" s="188" t="s">
        <v>59</v>
      </c>
      <c r="F394" s="579" t="s">
        <v>226</v>
      </c>
      <c r="G394" s="684"/>
      <c r="H394" s="672"/>
      <c r="I394" s="291" t="s">
        <v>84</v>
      </c>
    </row>
    <row r="395" spans="1:9" ht="69.599999999999994" thickBot="1" x14ac:dyDescent="0.3">
      <c r="A395" s="545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557" t="s">
        <v>245</v>
      </c>
      <c r="B415" s="671"/>
      <c r="C415" s="671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579" t="s">
        <v>103</v>
      </c>
      <c r="B417" s="672"/>
      <c r="C417" s="347" t="s">
        <v>14</v>
      </c>
      <c r="D417" s="189" t="s">
        <v>108</v>
      </c>
    </row>
    <row r="418" spans="1:9" x14ac:dyDescent="0.25">
      <c r="A418" s="673" t="s">
        <v>246</v>
      </c>
      <c r="B418" s="674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75" t="s">
        <v>247</v>
      </c>
      <c r="B419" s="676"/>
      <c r="C419" s="350"/>
      <c r="D419" s="350"/>
      <c r="E419" s="351"/>
      <c r="F419" s="351"/>
      <c r="G419" s="351"/>
      <c r="H419" s="351"/>
      <c r="I419" s="351"/>
    </row>
    <row r="420" spans="1:9" x14ac:dyDescent="0.25">
      <c r="A420" s="675" t="s">
        <v>248</v>
      </c>
      <c r="B420" s="676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77" t="s">
        <v>249</v>
      </c>
      <c r="B421" s="678"/>
      <c r="C421" s="353">
        <f>C422+C425+C426+C427+C428</f>
        <v>58760.480000000003</v>
      </c>
      <c r="D421" s="353">
        <f>D422+D425+D426+D427+D428</f>
        <v>80956.52</v>
      </c>
    </row>
    <row r="422" spans="1:9" ht="27" customHeight="1" x14ac:dyDescent="0.25">
      <c r="A422" s="581" t="s">
        <v>250</v>
      </c>
      <c r="B422" s="641"/>
      <c r="C422" s="316">
        <f>C423-C424</f>
        <v>0</v>
      </c>
      <c r="D422" s="316">
        <f>D423-D424</f>
        <v>0</v>
      </c>
    </row>
    <row r="423" spans="1:9" x14ac:dyDescent="0.25">
      <c r="A423" s="697" t="s">
        <v>251</v>
      </c>
      <c r="B423" s="698"/>
      <c r="C423" s="316"/>
      <c r="D423" s="316"/>
    </row>
    <row r="424" spans="1:9" ht="25.5" customHeight="1" x14ac:dyDescent="0.25">
      <c r="A424" s="697" t="s">
        <v>252</v>
      </c>
      <c r="B424" s="698"/>
      <c r="C424" s="316"/>
      <c r="D424" s="316"/>
    </row>
    <row r="425" spans="1:9" x14ac:dyDescent="0.25">
      <c r="A425" s="685" t="s">
        <v>253</v>
      </c>
      <c r="B425" s="686"/>
      <c r="C425" s="214">
        <v>50321.08</v>
      </c>
      <c r="D425" s="214">
        <v>65830</v>
      </c>
    </row>
    <row r="426" spans="1:9" x14ac:dyDescent="0.25">
      <c r="A426" s="685" t="s">
        <v>254</v>
      </c>
      <c r="B426" s="686"/>
      <c r="C426" s="214"/>
      <c r="D426" s="214"/>
    </row>
    <row r="427" spans="1:9" x14ac:dyDescent="0.25">
      <c r="A427" s="685" t="s">
        <v>255</v>
      </c>
      <c r="B427" s="686"/>
      <c r="C427" s="214"/>
      <c r="D427" s="214"/>
    </row>
    <row r="428" spans="1:9" x14ac:dyDescent="0.25">
      <c r="A428" s="685" t="s">
        <v>256</v>
      </c>
      <c r="B428" s="686"/>
      <c r="C428" s="214">
        <v>8439.4</v>
      </c>
      <c r="D428" s="214">
        <v>15126.52</v>
      </c>
    </row>
    <row r="429" spans="1:9" ht="24.75" customHeight="1" thickBot="1" x14ac:dyDescent="0.3">
      <c r="A429" s="687" t="s">
        <v>257</v>
      </c>
      <c r="B429" s="688"/>
      <c r="C429" s="350"/>
      <c r="D429" s="350"/>
    </row>
    <row r="430" spans="1:9" ht="14.4" thickBot="1" x14ac:dyDescent="0.3">
      <c r="A430" s="689" t="s">
        <v>99</v>
      </c>
      <c r="B430" s="690"/>
      <c r="C430" s="217">
        <f>SUM(C418+C419+C420+C421+C429)</f>
        <v>58760.480000000003</v>
      </c>
      <c r="D430" s="217">
        <f>SUM(D418+D419+D420+D421+D429)</f>
        <v>80956.52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91" t="s">
        <v>14</v>
      </c>
      <c r="B436" s="692"/>
      <c r="C436" s="693" t="s">
        <v>108</v>
      </c>
      <c r="D436" s="694"/>
    </row>
    <row r="437" spans="1:4" ht="14.4" thickBot="1" x14ac:dyDescent="0.3">
      <c r="A437" s="695"/>
      <c r="B437" s="696"/>
      <c r="C437" s="695"/>
      <c r="D437" s="696"/>
    </row>
    <row r="440" spans="1:4" ht="14.4" x14ac:dyDescent="0.25">
      <c r="A440" s="710" t="s">
        <v>260</v>
      </c>
      <c r="B440" s="710"/>
      <c r="C440" s="710"/>
      <c r="D440" s="603"/>
    </row>
    <row r="441" spans="1:4" ht="14.25" customHeight="1" x14ac:dyDescent="0.25">
      <c r="A441" s="711" t="s">
        <v>261</v>
      </c>
      <c r="B441" s="711"/>
      <c r="C441" s="711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11" t="s">
        <v>48</v>
      </c>
      <c r="B443" s="712"/>
      <c r="C443" s="130" t="s">
        <v>262</v>
      </c>
      <c r="D443" s="130" t="s">
        <v>263</v>
      </c>
    </row>
    <row r="444" spans="1:4" ht="28.35" customHeight="1" x14ac:dyDescent="0.25">
      <c r="A444" s="713" t="s">
        <v>264</v>
      </c>
      <c r="B444" s="714"/>
      <c r="C444" s="360"/>
      <c r="D444" s="361"/>
    </row>
    <row r="445" spans="1:4" x14ac:dyDescent="0.25">
      <c r="A445" s="715" t="s">
        <v>265</v>
      </c>
      <c r="B445" s="716"/>
      <c r="C445" s="362"/>
      <c r="D445" s="363"/>
    </row>
    <row r="446" spans="1:4" x14ac:dyDescent="0.25">
      <c r="A446" s="717" t="s">
        <v>266</v>
      </c>
      <c r="B446" s="718"/>
      <c r="C446" s="364"/>
      <c r="D446" s="365"/>
    </row>
    <row r="447" spans="1:4" x14ac:dyDescent="0.25">
      <c r="A447" s="699" t="s">
        <v>267</v>
      </c>
      <c r="B447" s="700"/>
      <c r="C447" s="362"/>
      <c r="D447" s="363"/>
    </row>
    <row r="448" spans="1:4" ht="14.1" customHeight="1" thickBot="1" x14ac:dyDescent="0.3">
      <c r="A448" s="701" t="s">
        <v>268</v>
      </c>
      <c r="B448" s="702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370" t="s">
        <v>272</v>
      </c>
      <c r="B455" s="371">
        <f>B456+B461</f>
        <v>0</v>
      </c>
      <c r="C455" s="371">
        <f>C456+C461</f>
        <v>0</v>
      </c>
    </row>
    <row r="456" spans="1:3" x14ac:dyDescent="0.25">
      <c r="A456" s="372" t="s">
        <v>273</v>
      </c>
      <c r="B456" s="373">
        <f>SUM(B458:B460)</f>
        <v>0</v>
      </c>
      <c r="C456" s="373">
        <f>SUM(C458:C460)</f>
        <v>0</v>
      </c>
    </row>
    <row r="457" spans="1:3" x14ac:dyDescent="0.25">
      <c r="A457" s="374" t="s">
        <v>51</v>
      </c>
      <c r="B457" s="375"/>
      <c r="C457" s="376"/>
    </row>
    <row r="458" spans="1:3" x14ac:dyDescent="0.25">
      <c r="A458" s="377"/>
      <c r="B458" s="375"/>
      <c r="C458" s="376"/>
    </row>
    <row r="459" spans="1:3" x14ac:dyDescent="0.25">
      <c r="A459" s="377"/>
      <c r="B459" s="375"/>
      <c r="C459" s="376"/>
    </row>
    <row r="460" spans="1:3" ht="14.4" thickBot="1" x14ac:dyDescent="0.3">
      <c r="A460" s="378"/>
      <c r="B460" s="379"/>
      <c r="C460" s="380"/>
    </row>
    <row r="461" spans="1:3" x14ac:dyDescent="0.25">
      <c r="A461" s="372" t="s">
        <v>274</v>
      </c>
      <c r="B461" s="373">
        <f>SUM(B463:B465)</f>
        <v>0</v>
      </c>
      <c r="C461" s="373">
        <f>SUM(C463:C465)</f>
        <v>0</v>
      </c>
    </row>
    <row r="462" spans="1:3" x14ac:dyDescent="0.25">
      <c r="A462" s="374" t="s">
        <v>51</v>
      </c>
      <c r="B462" s="281"/>
      <c r="C462" s="282"/>
    </row>
    <row r="463" spans="1:3" x14ac:dyDescent="0.25">
      <c r="A463" s="381"/>
      <c r="B463" s="281"/>
      <c r="C463" s="282"/>
    </row>
    <row r="464" spans="1:3" x14ac:dyDescent="0.25">
      <c r="A464" s="381"/>
      <c r="B464" s="375"/>
      <c r="C464" s="376"/>
    </row>
    <row r="465" spans="1:9" ht="14.4" thickBot="1" x14ac:dyDescent="0.3">
      <c r="A465" s="382"/>
      <c r="B465" s="379"/>
      <c r="C465" s="380"/>
    </row>
    <row r="466" spans="1:9" ht="14.4" thickBot="1" x14ac:dyDescent="0.3">
      <c r="A466" s="370" t="s">
        <v>275</v>
      </c>
      <c r="B466" s="371">
        <f>B467+B472</f>
        <v>9586</v>
      </c>
      <c r="C466" s="371">
        <f>C467+C472</f>
        <v>14242.31</v>
      </c>
    </row>
    <row r="467" spans="1:9" x14ac:dyDescent="0.25">
      <c r="A467" s="383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384" t="s">
        <v>51</v>
      </c>
      <c r="B468" s="375"/>
      <c r="C468" s="376"/>
    </row>
    <row r="469" spans="1:9" x14ac:dyDescent="0.25">
      <c r="A469" s="447"/>
      <c r="B469" s="375"/>
      <c r="C469" s="376"/>
    </row>
    <row r="470" spans="1:9" x14ac:dyDescent="0.25">
      <c r="A470" s="381"/>
      <c r="B470" s="375"/>
      <c r="C470" s="376"/>
    </row>
    <row r="471" spans="1:9" ht="14.4" thickBot="1" x14ac:dyDescent="0.3">
      <c r="A471" s="382"/>
      <c r="B471" s="379"/>
      <c r="C471" s="380"/>
    </row>
    <row r="472" spans="1:9" x14ac:dyDescent="0.25">
      <c r="A472" s="385" t="s">
        <v>274</v>
      </c>
      <c r="B472" s="386">
        <f>SUM(B474:B476)</f>
        <v>9586</v>
      </c>
      <c r="C472" s="386">
        <f>SUM(C474:C476)</f>
        <v>14242.31</v>
      </c>
    </row>
    <row r="473" spans="1:9" x14ac:dyDescent="0.25">
      <c r="A473" s="384" t="s">
        <v>51</v>
      </c>
      <c r="B473" s="375"/>
      <c r="C473" s="375"/>
    </row>
    <row r="474" spans="1:9" x14ac:dyDescent="0.25">
      <c r="A474" s="447" t="s">
        <v>420</v>
      </c>
      <c r="B474" s="375">
        <v>9586</v>
      </c>
      <c r="C474" s="375">
        <v>14242.31</v>
      </c>
    </row>
    <row r="475" spans="1:9" x14ac:dyDescent="0.25">
      <c r="A475" s="387"/>
      <c r="B475" s="375"/>
      <c r="C475" s="375"/>
    </row>
    <row r="476" spans="1:9" ht="14.4" thickBot="1" x14ac:dyDescent="0.35">
      <c r="A476" s="388"/>
      <c r="B476" s="389"/>
      <c r="C476" s="389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703" t="s">
        <v>276</v>
      </c>
      <c r="B479" s="703"/>
      <c r="C479" s="703"/>
      <c r="D479" s="703"/>
      <c r="E479" s="704"/>
      <c r="F479" s="704"/>
      <c r="G479" s="704"/>
      <c r="H479" s="704"/>
      <c r="I479" s="704"/>
    </row>
    <row r="480" spans="1:9" ht="14.4" thickBot="1" x14ac:dyDescent="0.3">
      <c r="A480" s="390"/>
      <c r="B480" s="390"/>
      <c r="C480" s="390"/>
      <c r="D480" s="390"/>
      <c r="E480" s="10"/>
      <c r="F480" s="10"/>
      <c r="G480" s="10"/>
      <c r="H480" s="10"/>
      <c r="I480" s="10"/>
    </row>
    <row r="481" spans="1:7" ht="55.5" customHeight="1" thickBot="1" x14ac:dyDescent="0.3">
      <c r="A481" s="608" t="s">
        <v>277</v>
      </c>
      <c r="B481" s="705"/>
      <c r="C481" s="705"/>
      <c r="D481" s="705"/>
      <c r="E481" s="609"/>
    </row>
    <row r="482" spans="1:7" ht="24.75" customHeight="1" thickBot="1" x14ac:dyDescent="0.3">
      <c r="A482" s="706" t="s">
        <v>14</v>
      </c>
      <c r="B482" s="707"/>
      <c r="C482" s="708" t="s">
        <v>21</v>
      </c>
      <c r="D482" s="709"/>
      <c r="E482" s="391" t="s">
        <v>49</v>
      </c>
    </row>
    <row r="483" spans="1:7" ht="20.25" customHeight="1" thickBot="1" x14ac:dyDescent="0.3">
      <c r="A483" s="695"/>
      <c r="B483" s="724"/>
      <c r="C483" s="725"/>
      <c r="D483" s="726"/>
      <c r="E483" s="392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727" t="s">
        <v>279</v>
      </c>
      <c r="B494" s="727"/>
      <c r="C494" s="727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546" t="s">
        <v>280</v>
      </c>
      <c r="B496" s="547"/>
      <c r="C496" s="547"/>
      <c r="D496" s="548"/>
      <c r="E496" s="347" t="s">
        <v>270</v>
      </c>
      <c r="F496" s="209" t="s">
        <v>271</v>
      </c>
      <c r="G496" s="393"/>
    </row>
    <row r="497" spans="1:7" ht="14.25" customHeight="1" thickBot="1" x14ac:dyDescent="0.3">
      <c r="A497" s="585" t="s">
        <v>281</v>
      </c>
      <c r="B497" s="728"/>
      <c r="C497" s="728"/>
      <c r="D497" s="729"/>
      <c r="E497" s="371">
        <f>SUM(E498:E505)</f>
        <v>0</v>
      </c>
      <c r="F497" s="371">
        <f>SUM(F498:F505)</f>
        <v>0</v>
      </c>
      <c r="G497" s="394"/>
    </row>
    <row r="498" spans="1:7" x14ac:dyDescent="0.25">
      <c r="A498" s="730" t="s">
        <v>282</v>
      </c>
      <c r="B498" s="731"/>
      <c r="C498" s="731"/>
      <c r="D498" s="732"/>
      <c r="E498" s="281"/>
      <c r="F498" s="282"/>
      <c r="G498" s="163"/>
    </row>
    <row r="499" spans="1:7" x14ac:dyDescent="0.25">
      <c r="A499" s="650" t="s">
        <v>283</v>
      </c>
      <c r="B499" s="719"/>
      <c r="C499" s="719"/>
      <c r="D499" s="651"/>
      <c r="E499" s="375"/>
      <c r="F499" s="376"/>
      <c r="G499" s="163"/>
    </row>
    <row r="500" spans="1:7" x14ac:dyDescent="0.25">
      <c r="A500" s="650" t="s">
        <v>284</v>
      </c>
      <c r="B500" s="719"/>
      <c r="C500" s="719"/>
      <c r="D500" s="651"/>
      <c r="E500" s="375"/>
      <c r="F500" s="376"/>
      <c r="G500" s="163"/>
    </row>
    <row r="501" spans="1:7" x14ac:dyDescent="0.25">
      <c r="A501" s="720" t="s">
        <v>285</v>
      </c>
      <c r="B501" s="721"/>
      <c r="C501" s="721"/>
      <c r="D501" s="722"/>
      <c r="E501" s="375"/>
      <c r="F501" s="376"/>
      <c r="G501" s="163"/>
    </row>
    <row r="502" spans="1:7" x14ac:dyDescent="0.25">
      <c r="A502" s="650" t="s">
        <v>286</v>
      </c>
      <c r="B502" s="719"/>
      <c r="C502" s="719"/>
      <c r="D502" s="651"/>
      <c r="E502" s="375"/>
      <c r="F502" s="376"/>
      <c r="G502" s="163"/>
    </row>
    <row r="503" spans="1:7" ht="24.75" customHeight="1" x14ac:dyDescent="0.25">
      <c r="A503" s="584" t="s">
        <v>287</v>
      </c>
      <c r="B503" s="723"/>
      <c r="C503" s="723"/>
      <c r="D503" s="652"/>
      <c r="E503" s="375"/>
      <c r="F503" s="376"/>
      <c r="G503" s="163"/>
    </row>
    <row r="504" spans="1:7" x14ac:dyDescent="0.25">
      <c r="A504" s="584" t="s">
        <v>288</v>
      </c>
      <c r="B504" s="723"/>
      <c r="C504" s="723"/>
      <c r="D504" s="652"/>
      <c r="E504" s="375"/>
      <c r="F504" s="376"/>
      <c r="G504" s="163"/>
    </row>
    <row r="505" spans="1:7" ht="14.4" thickBot="1" x14ac:dyDescent="0.3">
      <c r="A505" s="590" t="s">
        <v>289</v>
      </c>
      <c r="B505" s="736"/>
      <c r="C505" s="736"/>
      <c r="D505" s="737"/>
      <c r="E505" s="395"/>
      <c r="F505" s="396"/>
      <c r="G505" s="163"/>
    </row>
    <row r="506" spans="1:7" ht="14.4" thickBot="1" x14ac:dyDescent="0.3">
      <c r="A506" s="585" t="s">
        <v>290</v>
      </c>
      <c r="B506" s="728"/>
      <c r="C506" s="728"/>
      <c r="D506" s="729"/>
      <c r="E506" s="397"/>
      <c r="F506" s="398"/>
      <c r="G506" s="399"/>
    </row>
    <row r="507" spans="1:7" ht="14.4" thickBot="1" x14ac:dyDescent="0.3">
      <c r="A507" s="738" t="s">
        <v>291</v>
      </c>
      <c r="B507" s="739"/>
      <c r="C507" s="739"/>
      <c r="D507" s="740"/>
      <c r="E507" s="400"/>
      <c r="F507" s="401"/>
      <c r="G507" s="399"/>
    </row>
    <row r="508" spans="1:7" ht="14.4" thickBot="1" x14ac:dyDescent="0.3">
      <c r="A508" s="738" t="s">
        <v>292</v>
      </c>
      <c r="B508" s="739"/>
      <c r="C508" s="739"/>
      <c r="D508" s="740"/>
      <c r="E508" s="397"/>
      <c r="F508" s="398"/>
      <c r="G508" s="399"/>
    </row>
    <row r="509" spans="1:7" ht="14.4" thickBot="1" x14ac:dyDescent="0.3">
      <c r="A509" s="741" t="s">
        <v>293</v>
      </c>
      <c r="B509" s="742"/>
      <c r="C509" s="742"/>
      <c r="D509" s="743"/>
      <c r="E509" s="397"/>
      <c r="F509" s="398"/>
      <c r="G509" s="399"/>
    </row>
    <row r="510" spans="1:7" ht="14.4" thickBot="1" x14ac:dyDescent="0.3">
      <c r="A510" s="741" t="s">
        <v>294</v>
      </c>
      <c r="B510" s="742"/>
      <c r="C510" s="742"/>
      <c r="D510" s="743"/>
      <c r="E510" s="371">
        <f>E511+E519+E522+E525</f>
        <v>10055</v>
      </c>
      <c r="F510" s="371">
        <f>SUM(F511+F519+F522+F525)</f>
        <v>9591</v>
      </c>
      <c r="G510" s="394"/>
    </row>
    <row r="511" spans="1:7" x14ac:dyDescent="0.25">
      <c r="A511" s="730" t="s">
        <v>295</v>
      </c>
      <c r="B511" s="731"/>
      <c r="C511" s="731"/>
      <c r="D511" s="732"/>
      <c r="E511" s="402">
        <f>SUM(E512:E518)</f>
        <v>0</v>
      </c>
      <c r="F511" s="402">
        <f>SUM(F512:F518)</f>
        <v>0</v>
      </c>
      <c r="G511" s="403"/>
    </row>
    <row r="512" spans="1:7" x14ac:dyDescent="0.25">
      <c r="A512" s="733" t="s">
        <v>296</v>
      </c>
      <c r="B512" s="734"/>
      <c r="C512" s="734"/>
      <c r="D512" s="735"/>
      <c r="E512" s="404"/>
      <c r="F512" s="405"/>
      <c r="G512" s="406"/>
    </row>
    <row r="513" spans="1:7" x14ac:dyDescent="0.25">
      <c r="A513" s="733" t="s">
        <v>297</v>
      </c>
      <c r="B513" s="734"/>
      <c r="C513" s="734"/>
      <c r="D513" s="735"/>
      <c r="E513" s="404"/>
      <c r="F513" s="405"/>
      <c r="G513" s="406"/>
    </row>
    <row r="514" spans="1:7" x14ac:dyDescent="0.25">
      <c r="A514" s="733" t="s">
        <v>298</v>
      </c>
      <c r="B514" s="734"/>
      <c r="C514" s="734"/>
      <c r="D514" s="735"/>
      <c r="E514" s="404"/>
      <c r="F514" s="405"/>
      <c r="G514" s="406"/>
    </row>
    <row r="515" spans="1:7" x14ac:dyDescent="0.25">
      <c r="A515" s="733" t="s">
        <v>299</v>
      </c>
      <c r="B515" s="734"/>
      <c r="C515" s="734"/>
      <c r="D515" s="735"/>
      <c r="E515" s="404"/>
      <c r="F515" s="405"/>
      <c r="G515" s="406"/>
    </row>
    <row r="516" spans="1:7" x14ac:dyDescent="0.25">
      <c r="A516" s="733" t="s">
        <v>300</v>
      </c>
      <c r="B516" s="734"/>
      <c r="C516" s="734"/>
      <c r="D516" s="735"/>
      <c r="E516" s="404"/>
      <c r="F516" s="405"/>
      <c r="G516" s="406"/>
    </row>
    <row r="517" spans="1:7" x14ac:dyDescent="0.25">
      <c r="A517" s="733" t="s">
        <v>301</v>
      </c>
      <c r="B517" s="734"/>
      <c r="C517" s="734"/>
      <c r="D517" s="735"/>
      <c r="E517" s="404"/>
      <c r="F517" s="405"/>
      <c r="G517" s="406"/>
    </row>
    <row r="518" spans="1:7" x14ac:dyDescent="0.25">
      <c r="A518" s="733" t="s">
        <v>256</v>
      </c>
      <c r="B518" s="734"/>
      <c r="C518" s="734"/>
      <c r="D518" s="735"/>
      <c r="E518" s="404"/>
      <c r="F518" s="405"/>
      <c r="G518" s="406"/>
    </row>
    <row r="519" spans="1:7" x14ac:dyDescent="0.25">
      <c r="A519" s="584" t="s">
        <v>302</v>
      </c>
      <c r="B519" s="723"/>
      <c r="C519" s="723"/>
      <c r="D519" s="652"/>
      <c r="E519" s="407">
        <f>SUM(E520:E521)</f>
        <v>0</v>
      </c>
      <c r="F519" s="407">
        <f>SUM(F520:F521)</f>
        <v>0</v>
      </c>
      <c r="G519" s="403"/>
    </row>
    <row r="520" spans="1:7" x14ac:dyDescent="0.25">
      <c r="A520" s="733" t="s">
        <v>303</v>
      </c>
      <c r="B520" s="734"/>
      <c r="C520" s="734"/>
      <c r="D520" s="735"/>
      <c r="E520" s="404"/>
      <c r="F520" s="405"/>
      <c r="G520" s="406"/>
    </row>
    <row r="521" spans="1:7" x14ac:dyDescent="0.25">
      <c r="A521" s="733" t="s">
        <v>304</v>
      </c>
      <c r="B521" s="734"/>
      <c r="C521" s="734"/>
      <c r="D521" s="735"/>
      <c r="E521" s="404"/>
      <c r="F521" s="405"/>
      <c r="G521" s="406"/>
    </row>
    <row r="522" spans="1:7" x14ac:dyDescent="0.25">
      <c r="A522" s="650" t="s">
        <v>305</v>
      </c>
      <c r="B522" s="719"/>
      <c r="C522" s="719"/>
      <c r="D522" s="651"/>
      <c r="E522" s="407">
        <f>SUM(E523:E524)</f>
        <v>0</v>
      </c>
      <c r="F522" s="407">
        <f>SUM(F523:F524)</f>
        <v>0</v>
      </c>
      <c r="G522" s="403"/>
    </row>
    <row r="523" spans="1:7" x14ac:dyDescent="0.25">
      <c r="A523" s="733" t="s">
        <v>306</v>
      </c>
      <c r="B523" s="734"/>
      <c r="C523" s="734"/>
      <c r="D523" s="735"/>
      <c r="E523" s="404"/>
      <c r="F523" s="405"/>
      <c r="G523" s="406"/>
    </row>
    <row r="524" spans="1:7" x14ac:dyDescent="0.25">
      <c r="A524" s="733" t="s">
        <v>307</v>
      </c>
      <c r="B524" s="734"/>
      <c r="C524" s="734"/>
      <c r="D524" s="735"/>
      <c r="E524" s="404"/>
      <c r="F524" s="405"/>
      <c r="G524" s="406"/>
    </row>
    <row r="525" spans="1:7" x14ac:dyDescent="0.25">
      <c r="A525" s="650" t="s">
        <v>308</v>
      </c>
      <c r="B525" s="719"/>
      <c r="C525" s="719"/>
      <c r="D525" s="651"/>
      <c r="E525" s="407">
        <f>SUM(E526:E539)</f>
        <v>10055</v>
      </c>
      <c r="F525" s="407">
        <f>SUM(F526:F539)</f>
        <v>9591</v>
      </c>
      <c r="G525" s="403"/>
    </row>
    <row r="526" spans="1:7" x14ac:dyDescent="0.25">
      <c r="A526" s="733" t="s">
        <v>309</v>
      </c>
      <c r="B526" s="734"/>
      <c r="C526" s="734"/>
      <c r="D526" s="735"/>
      <c r="E526" s="375"/>
      <c r="F526" s="376"/>
      <c r="G526" s="163"/>
    </row>
    <row r="527" spans="1:7" x14ac:dyDescent="0.25">
      <c r="A527" s="733" t="s">
        <v>310</v>
      </c>
      <c r="B527" s="734"/>
      <c r="C527" s="734"/>
      <c r="D527" s="735"/>
      <c r="E527" s="375"/>
      <c r="F527" s="376"/>
      <c r="G527" s="163"/>
    </row>
    <row r="528" spans="1:7" x14ac:dyDescent="0.25">
      <c r="A528" s="744" t="s">
        <v>311</v>
      </c>
      <c r="B528" s="745"/>
      <c r="C528" s="745"/>
      <c r="D528" s="746"/>
      <c r="E528" s="176">
        <v>9840</v>
      </c>
      <c r="F528" s="408">
        <v>9340</v>
      </c>
      <c r="G528" s="409"/>
    </row>
    <row r="529" spans="1:9" x14ac:dyDescent="0.25">
      <c r="A529" s="733" t="s">
        <v>312</v>
      </c>
      <c r="B529" s="734"/>
      <c r="C529" s="734"/>
      <c r="D529" s="735"/>
      <c r="E529" s="375"/>
      <c r="F529" s="376"/>
      <c r="G529" s="163"/>
    </row>
    <row r="530" spans="1:9" x14ac:dyDescent="0.25">
      <c r="A530" s="733" t="s">
        <v>313</v>
      </c>
      <c r="B530" s="734"/>
      <c r="C530" s="734"/>
      <c r="D530" s="735"/>
      <c r="E530" s="375"/>
      <c r="F530" s="376"/>
      <c r="G530" s="163"/>
    </row>
    <row r="531" spans="1:9" x14ac:dyDescent="0.25">
      <c r="A531" s="733" t="s">
        <v>314</v>
      </c>
      <c r="B531" s="734"/>
      <c r="C531" s="734"/>
      <c r="D531" s="735"/>
      <c r="E531" s="375"/>
      <c r="F531" s="376"/>
      <c r="G531" s="163"/>
    </row>
    <row r="532" spans="1:9" x14ac:dyDescent="0.25">
      <c r="A532" s="733" t="s">
        <v>315</v>
      </c>
      <c r="B532" s="734"/>
      <c r="C532" s="734"/>
      <c r="D532" s="735"/>
      <c r="E532" s="375"/>
      <c r="F532" s="376"/>
      <c r="G532" s="163"/>
    </row>
    <row r="533" spans="1:9" x14ac:dyDescent="0.25">
      <c r="A533" s="733" t="s">
        <v>316</v>
      </c>
      <c r="B533" s="734"/>
      <c r="C533" s="734"/>
      <c r="D533" s="735"/>
      <c r="E533" s="375"/>
      <c r="F533" s="376"/>
      <c r="G533" s="163"/>
    </row>
    <row r="534" spans="1:9" x14ac:dyDescent="0.25">
      <c r="A534" s="733" t="s">
        <v>317</v>
      </c>
      <c r="B534" s="734"/>
      <c r="C534" s="734"/>
      <c r="D534" s="735"/>
      <c r="E534" s="375"/>
      <c r="F534" s="376"/>
      <c r="G534" s="163"/>
    </row>
    <row r="535" spans="1:9" x14ac:dyDescent="0.25">
      <c r="A535" s="747" t="s">
        <v>318</v>
      </c>
      <c r="B535" s="748"/>
      <c r="C535" s="748"/>
      <c r="D535" s="749"/>
      <c r="E535" s="375"/>
      <c r="F535" s="376"/>
      <c r="G535" s="163"/>
    </row>
    <row r="536" spans="1:9" x14ac:dyDescent="0.25">
      <c r="A536" s="747" t="s">
        <v>319</v>
      </c>
      <c r="B536" s="748"/>
      <c r="C536" s="748"/>
      <c r="D536" s="749"/>
      <c r="E536" s="375"/>
      <c r="F536" s="376"/>
      <c r="G536" s="163"/>
    </row>
    <row r="537" spans="1:9" x14ac:dyDescent="0.25">
      <c r="A537" s="747" t="s">
        <v>320</v>
      </c>
      <c r="B537" s="748"/>
      <c r="C537" s="748"/>
      <c r="D537" s="749"/>
      <c r="E537" s="375"/>
      <c r="F537" s="376"/>
      <c r="G537" s="163"/>
    </row>
    <row r="538" spans="1:9" x14ac:dyDescent="0.25">
      <c r="A538" s="750" t="s">
        <v>321</v>
      </c>
      <c r="B538" s="751"/>
      <c r="C538" s="751"/>
      <c r="D538" s="752"/>
      <c r="E538" s="375"/>
      <c r="F538" s="376"/>
      <c r="G538" s="163"/>
    </row>
    <row r="539" spans="1:9" ht="15.75" customHeight="1" thickBot="1" x14ac:dyDescent="0.3">
      <c r="A539" s="753" t="s">
        <v>322</v>
      </c>
      <c r="B539" s="754"/>
      <c r="C539" s="754"/>
      <c r="D539" s="755"/>
      <c r="E539" s="375">
        <v>215</v>
      </c>
      <c r="F539" s="376">
        <v>251</v>
      </c>
      <c r="G539" s="163"/>
      <c r="I539" s="409"/>
    </row>
    <row r="540" spans="1:9" ht="14.4" thickBot="1" x14ac:dyDescent="0.3">
      <c r="A540" s="756" t="s">
        <v>323</v>
      </c>
      <c r="B540" s="757"/>
      <c r="C540" s="757"/>
      <c r="D540" s="758"/>
      <c r="E540" s="285">
        <f>SUM(E497+E506+E507+E508+E509+E510)</f>
        <v>10055</v>
      </c>
      <c r="F540" s="285">
        <f>SUM(F497+F506+F507+F508+F509+F510)</f>
        <v>9591</v>
      </c>
      <c r="G540" s="394"/>
    </row>
    <row r="542" spans="1:9" x14ac:dyDescent="0.3">
      <c r="A542" s="761" t="s">
        <v>324</v>
      </c>
      <c r="B542" s="762"/>
      <c r="C542" s="762"/>
      <c r="D542" s="762"/>
    </row>
    <row r="543" spans="1:9" ht="14.4" thickBot="1" x14ac:dyDescent="0.35">
      <c r="A543" s="368"/>
      <c r="B543" s="368"/>
      <c r="C543" s="207"/>
    </row>
    <row r="544" spans="1:9" x14ac:dyDescent="0.25">
      <c r="A544" s="763" t="s">
        <v>325</v>
      </c>
      <c r="B544" s="764"/>
      <c r="C544" s="549" t="s">
        <v>270</v>
      </c>
      <c r="D544" s="549" t="s">
        <v>271</v>
      </c>
    </row>
    <row r="545" spans="1:5" ht="14.4" thickBot="1" x14ac:dyDescent="0.3">
      <c r="A545" s="767"/>
      <c r="B545" s="768"/>
      <c r="C545" s="765"/>
      <c r="D545" s="766"/>
    </row>
    <row r="546" spans="1:5" x14ac:dyDescent="0.25">
      <c r="A546" s="769" t="s">
        <v>326</v>
      </c>
      <c r="B546" s="770"/>
      <c r="C546" s="281">
        <v>54006.559999999998</v>
      </c>
      <c r="D546" s="282">
        <v>96605.46</v>
      </c>
    </row>
    <row r="547" spans="1:5" x14ac:dyDescent="0.25">
      <c r="A547" s="639" t="s">
        <v>327</v>
      </c>
      <c r="B547" s="640"/>
      <c r="C547" s="375"/>
      <c r="D547" s="376"/>
    </row>
    <row r="548" spans="1:5" x14ac:dyDescent="0.25">
      <c r="A548" s="642" t="s">
        <v>328</v>
      </c>
      <c r="B548" s="643"/>
      <c r="C548" s="375">
        <v>108470.96</v>
      </c>
      <c r="D548" s="376">
        <v>130988.71</v>
      </c>
    </row>
    <row r="549" spans="1:5" ht="30.6" customHeight="1" x14ac:dyDescent="0.25">
      <c r="A549" s="685" t="s">
        <v>329</v>
      </c>
      <c r="B549" s="686"/>
      <c r="C549" s="375"/>
      <c r="D549" s="376"/>
    </row>
    <row r="550" spans="1:5" ht="44.1" customHeight="1" x14ac:dyDescent="0.25">
      <c r="A550" s="581" t="s">
        <v>330</v>
      </c>
      <c r="B550" s="641"/>
      <c r="C550" s="375"/>
      <c r="D550" s="376"/>
    </row>
    <row r="551" spans="1:5" ht="27" customHeight="1" x14ac:dyDescent="0.25">
      <c r="A551" s="581" t="s">
        <v>331</v>
      </c>
      <c r="B551" s="641"/>
      <c r="C551" s="375">
        <v>4878.04</v>
      </c>
      <c r="D551" s="376">
        <v>4977.2700000000004</v>
      </c>
    </row>
    <row r="552" spans="1:5" x14ac:dyDescent="0.25">
      <c r="A552" s="759" t="s">
        <v>332</v>
      </c>
      <c r="B552" s="760"/>
      <c r="C552" s="374"/>
      <c r="D552" s="410"/>
      <c r="E552" s="409"/>
    </row>
    <row r="553" spans="1:5" ht="29.1" customHeight="1" x14ac:dyDescent="0.25">
      <c r="A553" s="581" t="s">
        <v>333</v>
      </c>
      <c r="B553" s="641"/>
      <c r="C553" s="375"/>
      <c r="D553" s="376"/>
    </row>
    <row r="554" spans="1:5" ht="35.85" customHeight="1" x14ac:dyDescent="0.25">
      <c r="A554" s="685" t="s">
        <v>334</v>
      </c>
      <c r="B554" s="686"/>
      <c r="C554" s="411"/>
      <c r="D554" s="376"/>
    </row>
    <row r="555" spans="1:5" ht="14.4" thickBot="1" x14ac:dyDescent="0.3">
      <c r="A555" s="786" t="s">
        <v>17</v>
      </c>
      <c r="B555" s="787"/>
      <c r="C555" s="412"/>
      <c r="D555" s="413"/>
    </row>
    <row r="556" spans="1:5" ht="14.4" thickBot="1" x14ac:dyDescent="0.3">
      <c r="A556" s="646" t="s">
        <v>84</v>
      </c>
      <c r="B556" s="647"/>
      <c r="C556" s="285">
        <f>SUM(C546:C555)</f>
        <v>167355.56000000003</v>
      </c>
      <c r="D556" s="285">
        <f>SUM(D546:D555)</f>
        <v>232571.44</v>
      </c>
    </row>
    <row r="559" spans="1:5" x14ac:dyDescent="0.25">
      <c r="A559" s="727" t="s">
        <v>335</v>
      </c>
      <c r="B559" s="727"/>
      <c r="C559" s="727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788" t="s">
        <v>336</v>
      </c>
      <c r="B561" s="789"/>
      <c r="C561" s="789"/>
      <c r="D561" s="790"/>
      <c r="E561" s="347" t="s">
        <v>270</v>
      </c>
      <c r="F561" s="209" t="s">
        <v>271</v>
      </c>
    </row>
    <row r="562" spans="1:6" ht="14.4" thickBot="1" x14ac:dyDescent="0.3">
      <c r="A562" s="585" t="s">
        <v>337</v>
      </c>
      <c r="B562" s="728"/>
      <c r="C562" s="728"/>
      <c r="D562" s="729"/>
      <c r="E562" s="414">
        <f>E563+E564+E565</f>
        <v>0</v>
      </c>
      <c r="F562" s="414">
        <f>F563+F564+F565</f>
        <v>0</v>
      </c>
    </row>
    <row r="563" spans="1:6" x14ac:dyDescent="0.25">
      <c r="A563" s="771" t="s">
        <v>338</v>
      </c>
      <c r="B563" s="772"/>
      <c r="C563" s="772"/>
      <c r="D563" s="773"/>
      <c r="E563" s="373"/>
      <c r="F563" s="415"/>
    </row>
    <row r="564" spans="1:6" x14ac:dyDescent="0.25">
      <c r="A564" s="774" t="s">
        <v>339</v>
      </c>
      <c r="B564" s="775"/>
      <c r="C564" s="775"/>
      <c r="D564" s="776"/>
      <c r="E564" s="375"/>
      <c r="F564" s="376"/>
    </row>
    <row r="565" spans="1:6" ht="14.4" thickBot="1" x14ac:dyDescent="0.3">
      <c r="A565" s="777" t="s">
        <v>340</v>
      </c>
      <c r="B565" s="778"/>
      <c r="C565" s="778"/>
      <c r="D565" s="779"/>
      <c r="E565" s="379"/>
      <c r="F565" s="380"/>
    </row>
    <row r="566" spans="1:6" ht="14.4" thickBot="1" x14ac:dyDescent="0.3">
      <c r="A566" s="780" t="s">
        <v>341</v>
      </c>
      <c r="B566" s="781"/>
      <c r="C566" s="781"/>
      <c r="D566" s="782"/>
      <c r="E566" s="414">
        <v>0</v>
      </c>
      <c r="F566" s="416">
        <v>0</v>
      </c>
    </row>
    <row r="567" spans="1:6" ht="14.4" thickBot="1" x14ac:dyDescent="0.3">
      <c r="A567" s="783" t="s">
        <v>342</v>
      </c>
      <c r="B567" s="784"/>
      <c r="C567" s="784"/>
      <c r="D567" s="785"/>
      <c r="E567" s="417">
        <f>SUM(E568:E577)</f>
        <v>114546.43999999999</v>
      </c>
      <c r="F567" s="417">
        <f>SUM(F568:F577)</f>
        <v>134429.12000000002</v>
      </c>
    </row>
    <row r="568" spans="1:6" x14ac:dyDescent="0.25">
      <c r="A568" s="794" t="s">
        <v>343</v>
      </c>
      <c r="B568" s="795"/>
      <c r="C568" s="795"/>
      <c r="D568" s="796"/>
      <c r="E568" s="418">
        <v>106715.87</v>
      </c>
      <c r="F568" s="418">
        <f>117558.88+12328.87</f>
        <v>129887.75</v>
      </c>
    </row>
    <row r="569" spans="1:6" x14ac:dyDescent="0.25">
      <c r="A569" s="720" t="s">
        <v>344</v>
      </c>
      <c r="B569" s="721"/>
      <c r="C569" s="721"/>
      <c r="D569" s="722"/>
      <c r="E569" s="407"/>
      <c r="F569" s="407"/>
    </row>
    <row r="570" spans="1:6" x14ac:dyDescent="0.25">
      <c r="A570" s="720" t="s">
        <v>345</v>
      </c>
      <c r="B570" s="721"/>
      <c r="C570" s="721"/>
      <c r="D570" s="722"/>
      <c r="E570" s="375"/>
      <c r="F570" s="375"/>
    </row>
    <row r="571" spans="1:6" x14ac:dyDescent="0.25">
      <c r="A571" s="720" t="s">
        <v>346</v>
      </c>
      <c r="B571" s="721"/>
      <c r="C571" s="721"/>
      <c r="D571" s="722"/>
      <c r="E571" s="375"/>
      <c r="F571" s="376"/>
    </row>
    <row r="572" spans="1:6" x14ac:dyDescent="0.25">
      <c r="A572" s="720" t="s">
        <v>347</v>
      </c>
      <c r="B572" s="721"/>
      <c r="C572" s="721"/>
      <c r="D572" s="722"/>
      <c r="E572" s="375">
        <v>4523.5200000000004</v>
      </c>
      <c r="F572" s="376">
        <v>1691.95</v>
      </c>
    </row>
    <row r="573" spans="1:6" x14ac:dyDescent="0.25">
      <c r="A573" s="720" t="s">
        <v>348</v>
      </c>
      <c r="B573" s="721"/>
      <c r="C573" s="721"/>
      <c r="D573" s="722"/>
      <c r="E573" s="412">
        <v>488.26</v>
      </c>
      <c r="F573" s="413"/>
    </row>
    <row r="574" spans="1:6" x14ac:dyDescent="0.25">
      <c r="A574" s="720" t="s">
        <v>349</v>
      </c>
      <c r="B574" s="721"/>
      <c r="C574" s="721"/>
      <c r="D574" s="722"/>
      <c r="E574" s="412"/>
      <c r="F574" s="413"/>
    </row>
    <row r="575" spans="1:6" ht="31.35" customHeight="1" x14ac:dyDescent="0.25">
      <c r="A575" s="774" t="s">
        <v>350</v>
      </c>
      <c r="B575" s="775"/>
      <c r="C575" s="775"/>
      <c r="D575" s="776"/>
      <c r="E575" s="375"/>
      <c r="F575" s="376"/>
    </row>
    <row r="576" spans="1:6" ht="54.75" customHeight="1" x14ac:dyDescent="0.25">
      <c r="A576" s="774" t="s">
        <v>351</v>
      </c>
      <c r="B576" s="775"/>
      <c r="C576" s="775"/>
      <c r="D576" s="776"/>
      <c r="E576" s="412"/>
      <c r="F576" s="413"/>
    </row>
    <row r="577" spans="1:9" ht="63.75" customHeight="1" thickBot="1" x14ac:dyDescent="0.3">
      <c r="A577" s="777" t="s">
        <v>352</v>
      </c>
      <c r="B577" s="778"/>
      <c r="C577" s="778"/>
      <c r="D577" s="779"/>
      <c r="E577" s="412">
        <v>2818.79</v>
      </c>
      <c r="F577" s="413">
        <v>2849.42</v>
      </c>
    </row>
    <row r="578" spans="1:9" ht="14.4" thickBot="1" x14ac:dyDescent="0.3">
      <c r="A578" s="791" t="s">
        <v>84</v>
      </c>
      <c r="B578" s="792"/>
      <c r="C578" s="792"/>
      <c r="D578" s="793"/>
      <c r="E578" s="255">
        <f>SUM(E562+E566+E567)</f>
        <v>114546.43999999999</v>
      </c>
      <c r="F578" s="255">
        <f>SUM(F562+F566+F567)</f>
        <v>134429.12000000002</v>
      </c>
    </row>
    <row r="579" spans="1:9" ht="18" customHeight="1" x14ac:dyDescent="0.25"/>
    <row r="580" spans="1:9" ht="18" customHeight="1" x14ac:dyDescent="0.25"/>
    <row r="581" spans="1:9" x14ac:dyDescent="0.3">
      <c r="A581" s="761" t="s">
        <v>353</v>
      </c>
      <c r="B581" s="762"/>
      <c r="C581" s="762"/>
      <c r="D581" s="762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546" t="s">
        <v>354</v>
      </c>
      <c r="B583" s="547"/>
      <c r="C583" s="547"/>
      <c r="D583" s="548"/>
      <c r="E583" s="347" t="s">
        <v>270</v>
      </c>
      <c r="F583" s="209" t="s">
        <v>271</v>
      </c>
    </row>
    <row r="584" spans="1:9" ht="30.75" customHeight="1" thickBot="1" x14ac:dyDescent="0.3">
      <c r="A584" s="738" t="s">
        <v>355</v>
      </c>
      <c r="B584" s="739"/>
      <c r="C584" s="739"/>
      <c r="D584" s="740"/>
      <c r="E584" s="397"/>
      <c r="F584" s="397"/>
    </row>
    <row r="585" spans="1:9" ht="14.4" thickBot="1" x14ac:dyDescent="0.3">
      <c r="A585" s="585" t="s">
        <v>356</v>
      </c>
      <c r="B585" s="728"/>
      <c r="C585" s="728"/>
      <c r="D585" s="729"/>
      <c r="E585" s="371">
        <f>SUM(E586+E587+E591)</f>
        <v>529.78</v>
      </c>
      <c r="F585" s="371">
        <f>SUM(F586+F587+F591)</f>
        <v>1579.93</v>
      </c>
    </row>
    <row r="586" spans="1:9" x14ac:dyDescent="0.25">
      <c r="A586" s="801" t="s">
        <v>357</v>
      </c>
      <c r="B586" s="802"/>
      <c r="C586" s="802"/>
      <c r="D586" s="803"/>
      <c r="E586" s="280"/>
      <c r="F586" s="280"/>
    </row>
    <row r="587" spans="1:9" x14ac:dyDescent="0.25">
      <c r="A587" s="571" t="s">
        <v>358</v>
      </c>
      <c r="B587" s="804"/>
      <c r="C587" s="804"/>
      <c r="D587" s="805"/>
      <c r="E587" s="419">
        <f>SUM(E588:E590)</f>
        <v>0</v>
      </c>
      <c r="F587" s="419">
        <f>SUM(F588:F590)</f>
        <v>355.51</v>
      </c>
    </row>
    <row r="588" spans="1:9" ht="27.75" customHeight="1" x14ac:dyDescent="0.25">
      <c r="A588" s="774" t="s">
        <v>359</v>
      </c>
      <c r="B588" s="775"/>
      <c r="C588" s="775"/>
      <c r="D588" s="776"/>
      <c r="E588" s="407"/>
      <c r="F588" s="407"/>
    </row>
    <row r="589" spans="1:9" x14ac:dyDescent="0.25">
      <c r="A589" s="774" t="s">
        <v>360</v>
      </c>
      <c r="B589" s="775"/>
      <c r="C589" s="775"/>
      <c r="D589" s="776"/>
      <c r="E589" s="407"/>
      <c r="F589" s="407"/>
    </row>
    <row r="590" spans="1:9" x14ac:dyDescent="0.25">
      <c r="A590" s="774" t="s">
        <v>361</v>
      </c>
      <c r="B590" s="775"/>
      <c r="C590" s="775"/>
      <c r="D590" s="776"/>
      <c r="E590" s="375"/>
      <c r="F590" s="375">
        <v>355.51</v>
      </c>
    </row>
    <row r="591" spans="1:9" x14ac:dyDescent="0.25">
      <c r="A591" s="665" t="s">
        <v>362</v>
      </c>
      <c r="B591" s="797"/>
      <c r="C591" s="797"/>
      <c r="D591" s="666"/>
      <c r="E591" s="419">
        <f>SUM(E593:E596)</f>
        <v>529.78</v>
      </c>
      <c r="F591" s="419">
        <f>SUM(F593:F596)</f>
        <v>1224.42</v>
      </c>
    </row>
    <row r="592" spans="1:9" x14ac:dyDescent="0.25">
      <c r="A592" s="774" t="s">
        <v>363</v>
      </c>
      <c r="B592" s="775"/>
      <c r="C592" s="775"/>
      <c r="D592" s="776"/>
      <c r="E592" s="419"/>
      <c r="F592" s="419"/>
      <c r="G592" s="275"/>
      <c r="H592" s="275"/>
      <c r="I592" s="420"/>
    </row>
    <row r="593" spans="1:6" x14ac:dyDescent="0.25">
      <c r="A593" s="584" t="s">
        <v>364</v>
      </c>
      <c r="B593" s="723"/>
      <c r="C593" s="723"/>
      <c r="D593" s="652"/>
      <c r="E593" s="375"/>
      <c r="F593" s="375"/>
    </row>
    <row r="594" spans="1:6" x14ac:dyDescent="0.25">
      <c r="A594" s="798" t="s">
        <v>365</v>
      </c>
      <c r="B594" s="799"/>
      <c r="C594" s="799"/>
      <c r="D594" s="800"/>
      <c r="E594" s="375"/>
      <c r="F594" s="375"/>
    </row>
    <row r="595" spans="1:6" x14ac:dyDescent="0.25">
      <c r="A595" s="798" t="s">
        <v>366</v>
      </c>
      <c r="B595" s="799"/>
      <c r="C595" s="799"/>
      <c r="D595" s="800"/>
      <c r="E595" s="375"/>
      <c r="F595" s="375"/>
    </row>
    <row r="596" spans="1:6" ht="55.35" customHeight="1" thickBot="1" x14ac:dyDescent="0.3">
      <c r="A596" s="777" t="s">
        <v>367</v>
      </c>
      <c r="B596" s="778"/>
      <c r="C596" s="778"/>
      <c r="D596" s="779"/>
      <c r="E596" s="379">
        <v>529.78</v>
      </c>
      <c r="F596" s="379">
        <v>1224.42</v>
      </c>
    </row>
    <row r="597" spans="1:6" ht="14.4" thickBot="1" x14ac:dyDescent="0.3">
      <c r="A597" s="791" t="s">
        <v>368</v>
      </c>
      <c r="B597" s="792"/>
      <c r="C597" s="792"/>
      <c r="D597" s="793"/>
      <c r="E597" s="255">
        <f>SUM(E584+E585)</f>
        <v>529.78</v>
      </c>
      <c r="F597" s="255">
        <f>SUM(F584+F585)</f>
        <v>1579.93</v>
      </c>
    </row>
    <row r="600" spans="1:6" x14ac:dyDescent="0.3">
      <c r="A600" s="421" t="s">
        <v>369</v>
      </c>
      <c r="B600" s="422"/>
      <c r="C600" s="422"/>
      <c r="D600" s="423"/>
      <c r="E600" s="423"/>
      <c r="F600" s="423"/>
    </row>
    <row r="601" spans="1:6" ht="14.4" thickBot="1" x14ac:dyDescent="0.35">
      <c r="A601" s="33"/>
      <c r="B601" s="33"/>
      <c r="C601" s="33"/>
    </row>
    <row r="602" spans="1:6" ht="28.2" thickBot="1" x14ac:dyDescent="0.3">
      <c r="A602" s="812"/>
      <c r="B602" s="813"/>
      <c r="C602" s="813"/>
      <c r="D602" s="814"/>
      <c r="E602" s="347" t="s">
        <v>270</v>
      </c>
      <c r="F602" s="209" t="s">
        <v>271</v>
      </c>
    </row>
    <row r="603" spans="1:6" ht="14.4" thickBot="1" x14ac:dyDescent="0.3">
      <c r="A603" s="815" t="s">
        <v>370</v>
      </c>
      <c r="B603" s="816"/>
      <c r="C603" s="816"/>
      <c r="D603" s="817"/>
      <c r="E603" s="371"/>
      <c r="F603" s="371"/>
    </row>
    <row r="604" spans="1:6" ht="14.4" thickBot="1" x14ac:dyDescent="0.3">
      <c r="A604" s="780" t="s">
        <v>371</v>
      </c>
      <c r="B604" s="781"/>
      <c r="C604" s="781"/>
      <c r="D604" s="782"/>
      <c r="E604" s="371">
        <f>SUM(E605:E606)</f>
        <v>21.689999999999998</v>
      </c>
      <c r="F604" s="371">
        <f>SUM(F605:F606)</f>
        <v>46.04</v>
      </c>
    </row>
    <row r="605" spans="1:6" ht="26.85" customHeight="1" x14ac:dyDescent="0.25">
      <c r="A605" s="771" t="s">
        <v>372</v>
      </c>
      <c r="B605" s="772"/>
      <c r="C605" s="772"/>
      <c r="D605" s="773"/>
      <c r="E605" s="281">
        <v>11.85</v>
      </c>
      <c r="F605" s="282">
        <v>46.04</v>
      </c>
    </row>
    <row r="606" spans="1:6" ht="16.350000000000001" customHeight="1" thickBot="1" x14ac:dyDescent="0.3">
      <c r="A606" s="806" t="s">
        <v>373</v>
      </c>
      <c r="B606" s="807"/>
      <c r="C606" s="807"/>
      <c r="D606" s="808"/>
      <c r="E606" s="412">
        <v>9.84</v>
      </c>
      <c r="F606" s="413"/>
    </row>
    <row r="607" spans="1:6" ht="14.4" thickBot="1" x14ac:dyDescent="0.3">
      <c r="A607" s="780" t="s">
        <v>374</v>
      </c>
      <c r="B607" s="781"/>
      <c r="C607" s="781"/>
      <c r="D607" s="782"/>
      <c r="E607" s="371">
        <f>SUM(E608:E614)</f>
        <v>111.74</v>
      </c>
      <c r="F607" s="371">
        <f>SUM(F608:F614)</f>
        <v>0</v>
      </c>
    </row>
    <row r="608" spans="1:6" x14ac:dyDescent="0.25">
      <c r="A608" s="794" t="s">
        <v>375</v>
      </c>
      <c r="B608" s="795"/>
      <c r="C608" s="795"/>
      <c r="D608" s="796"/>
      <c r="E608" s="424"/>
      <c r="F608" s="425"/>
    </row>
    <row r="609" spans="1:6" x14ac:dyDescent="0.25">
      <c r="A609" s="809" t="s">
        <v>376</v>
      </c>
      <c r="B609" s="810"/>
      <c r="C609" s="810"/>
      <c r="D609" s="811"/>
      <c r="E609" s="281"/>
      <c r="F609" s="282"/>
    </row>
    <row r="610" spans="1:6" x14ac:dyDescent="0.25">
      <c r="A610" s="720" t="s">
        <v>377</v>
      </c>
      <c r="B610" s="721"/>
      <c r="C610" s="721"/>
      <c r="D610" s="722"/>
      <c r="E610" s="281">
        <v>111.74</v>
      </c>
      <c r="F610" s="282"/>
    </row>
    <row r="611" spans="1:6" x14ac:dyDescent="0.25">
      <c r="A611" s="774" t="s">
        <v>378</v>
      </c>
      <c r="B611" s="775"/>
      <c r="C611" s="775"/>
      <c r="D611" s="776"/>
      <c r="E611" s="375"/>
      <c r="F611" s="376"/>
    </row>
    <row r="612" spans="1:6" x14ac:dyDescent="0.25">
      <c r="A612" s="774" t="s">
        <v>379</v>
      </c>
      <c r="B612" s="775"/>
      <c r="C612" s="775"/>
      <c r="D612" s="776"/>
      <c r="E612" s="412"/>
      <c r="F612" s="413"/>
    </row>
    <row r="613" spans="1:6" x14ac:dyDescent="0.25">
      <c r="A613" s="774" t="s">
        <v>380</v>
      </c>
      <c r="B613" s="775"/>
      <c r="C613" s="775"/>
      <c r="D613" s="776"/>
      <c r="E613" s="412"/>
      <c r="F613" s="413"/>
    </row>
    <row r="614" spans="1:6" ht="14.4" thickBot="1" x14ac:dyDescent="0.3">
      <c r="A614" s="818" t="s">
        <v>138</v>
      </c>
      <c r="B614" s="819"/>
      <c r="C614" s="819"/>
      <c r="D614" s="820"/>
      <c r="E614" s="412"/>
      <c r="F614" s="413"/>
    </row>
    <row r="615" spans="1:6" ht="14.4" thickBot="1" x14ac:dyDescent="0.3">
      <c r="A615" s="791" t="s">
        <v>84</v>
      </c>
      <c r="B615" s="792"/>
      <c r="C615" s="792"/>
      <c r="D615" s="793"/>
      <c r="E615" s="255">
        <f>E603+E604+E607</f>
        <v>133.43</v>
      </c>
      <c r="F615" s="255">
        <f>F603+F604+F607</f>
        <v>46.04</v>
      </c>
    </row>
    <row r="618" spans="1:6" x14ac:dyDescent="0.25">
      <c r="A618" s="727" t="s">
        <v>381</v>
      </c>
      <c r="B618" s="727"/>
      <c r="C618" s="727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546"/>
      <c r="B620" s="547"/>
      <c r="C620" s="547"/>
      <c r="D620" s="548"/>
      <c r="E620" s="347" t="s">
        <v>270</v>
      </c>
      <c r="F620" s="209" t="s">
        <v>271</v>
      </c>
    </row>
    <row r="621" spans="1:6" ht="14.4" thickBot="1" x14ac:dyDescent="0.3">
      <c r="A621" s="585" t="s">
        <v>371</v>
      </c>
      <c r="B621" s="728"/>
      <c r="C621" s="728"/>
      <c r="D621" s="729"/>
      <c r="E621" s="371">
        <f>E622+E623</f>
        <v>0</v>
      </c>
      <c r="F621" s="371">
        <f>F622+F623</f>
        <v>0</v>
      </c>
    </row>
    <row r="622" spans="1:6" x14ac:dyDescent="0.25">
      <c r="A622" s="794" t="s">
        <v>382</v>
      </c>
      <c r="B622" s="795"/>
      <c r="C622" s="795"/>
      <c r="D622" s="796"/>
      <c r="E622" s="373"/>
      <c r="F622" s="415"/>
    </row>
    <row r="623" spans="1:6" ht="14.4" thickBot="1" x14ac:dyDescent="0.3">
      <c r="A623" s="809" t="s">
        <v>383</v>
      </c>
      <c r="B623" s="810"/>
      <c r="C623" s="810"/>
      <c r="D623" s="811"/>
      <c r="E623" s="379"/>
      <c r="F623" s="380"/>
    </row>
    <row r="624" spans="1:6" ht="14.4" thickBot="1" x14ac:dyDescent="0.3">
      <c r="A624" s="585" t="s">
        <v>384</v>
      </c>
      <c r="B624" s="728"/>
      <c r="C624" s="728"/>
      <c r="D624" s="729"/>
      <c r="E624" s="371">
        <f>SUM(E625:E630)</f>
        <v>0</v>
      </c>
      <c r="F624" s="371">
        <f>SUM(F625:F630)</f>
        <v>3.89</v>
      </c>
    </row>
    <row r="625" spans="1:6" x14ac:dyDescent="0.25">
      <c r="A625" s="720" t="s">
        <v>385</v>
      </c>
      <c r="B625" s="721"/>
      <c r="C625" s="721"/>
      <c r="D625" s="722"/>
      <c r="E625" s="375"/>
      <c r="F625" s="375"/>
    </row>
    <row r="626" spans="1:6" x14ac:dyDescent="0.25">
      <c r="A626" s="774" t="s">
        <v>386</v>
      </c>
      <c r="B626" s="775"/>
      <c r="C626" s="775"/>
      <c r="D626" s="776"/>
      <c r="E626" s="375"/>
      <c r="F626" s="375"/>
    </row>
    <row r="627" spans="1:6" x14ac:dyDescent="0.25">
      <c r="A627" s="774" t="s">
        <v>387</v>
      </c>
      <c r="B627" s="775"/>
      <c r="C627" s="775"/>
      <c r="D627" s="776"/>
      <c r="E627" s="412"/>
      <c r="F627" s="412">
        <v>3.89</v>
      </c>
    </row>
    <row r="628" spans="1:6" x14ac:dyDescent="0.25">
      <c r="A628" s="774" t="s">
        <v>388</v>
      </c>
      <c r="B628" s="775"/>
      <c r="C628" s="775"/>
      <c r="D628" s="776"/>
      <c r="E628" s="412"/>
      <c r="F628" s="412"/>
    </row>
    <row r="629" spans="1:6" x14ac:dyDescent="0.25">
      <c r="A629" s="774" t="s">
        <v>389</v>
      </c>
      <c r="B629" s="775"/>
      <c r="C629" s="775"/>
      <c r="D629" s="776"/>
      <c r="E629" s="412"/>
      <c r="F629" s="412"/>
    </row>
    <row r="630" spans="1:6" ht="14.4" thickBot="1" x14ac:dyDescent="0.3">
      <c r="A630" s="830" t="s">
        <v>138</v>
      </c>
      <c r="B630" s="831"/>
      <c r="C630" s="831"/>
      <c r="D630" s="832"/>
      <c r="E630" s="412"/>
      <c r="F630" s="412"/>
    </row>
    <row r="631" spans="1:6" ht="14.4" thickBot="1" x14ac:dyDescent="0.3">
      <c r="A631" s="791" t="s">
        <v>84</v>
      </c>
      <c r="B631" s="792"/>
      <c r="C631" s="792"/>
      <c r="D631" s="793"/>
      <c r="E631" s="255">
        <f>SUM(E621+E624)</f>
        <v>0</v>
      </c>
      <c r="F631" s="255">
        <f>SUM(F621+F624)</f>
        <v>3.89</v>
      </c>
    </row>
    <row r="638" spans="1:6" x14ac:dyDescent="0.25">
      <c r="A638" s="821" t="s">
        <v>390</v>
      </c>
      <c r="B638" s="821"/>
      <c r="C638" s="821"/>
      <c r="D638" s="821"/>
      <c r="E638" s="821"/>
      <c r="F638" s="821"/>
    </row>
    <row r="639" spans="1:6" ht="14.4" thickBot="1" x14ac:dyDescent="0.3">
      <c r="A639" s="426"/>
    </row>
    <row r="640" spans="1:6" ht="14.4" thickBot="1" x14ac:dyDescent="0.3">
      <c r="A640" s="822" t="s">
        <v>391</v>
      </c>
      <c r="B640" s="823"/>
      <c r="C640" s="825" t="s">
        <v>108</v>
      </c>
      <c r="D640" s="826"/>
      <c r="E640" s="826"/>
      <c r="F640" s="827"/>
    </row>
    <row r="641" spans="1:6" ht="14.4" thickBot="1" x14ac:dyDescent="0.3">
      <c r="A641" s="706"/>
      <c r="B641" s="824"/>
      <c r="C641" s="427" t="s">
        <v>392</v>
      </c>
      <c r="D641" s="428" t="s">
        <v>393</v>
      </c>
      <c r="E641" s="429" t="s">
        <v>272</v>
      </c>
      <c r="F641" s="428" t="s">
        <v>275</v>
      </c>
    </row>
    <row r="642" spans="1:6" ht="14.4" thickBot="1" x14ac:dyDescent="0.3">
      <c r="A642" s="828" t="s">
        <v>394</v>
      </c>
      <c r="B642" s="829"/>
      <c r="C642" s="450">
        <f>SUM(C643:C672)</f>
        <v>0</v>
      </c>
      <c r="D642" s="168">
        <f>SUM(D643:D672)</f>
        <v>876.61</v>
      </c>
      <c r="E642" s="451">
        <f>SUM(E643:E672)</f>
        <v>0</v>
      </c>
      <c r="F642" s="450">
        <f>SUM(F643:F672)</f>
        <v>13119.65</v>
      </c>
    </row>
    <row r="643" spans="1:6" s="449" customFormat="1" x14ac:dyDescent="0.25">
      <c r="A643" s="453" t="s">
        <v>422</v>
      </c>
      <c r="B643" s="454"/>
      <c r="C643" s="450"/>
      <c r="D643" s="168"/>
      <c r="E643" s="451"/>
      <c r="F643" s="176"/>
    </row>
    <row r="644" spans="1:6" s="449" customFormat="1" x14ac:dyDescent="0.25">
      <c r="A644" s="453" t="s">
        <v>423</v>
      </c>
      <c r="B644" s="454"/>
      <c r="C644" s="450"/>
      <c r="D644" s="176"/>
      <c r="E644" s="451"/>
      <c r="F644" s="176"/>
    </row>
    <row r="645" spans="1:6" s="449" customFormat="1" x14ac:dyDescent="0.25">
      <c r="A645" s="453" t="s">
        <v>424</v>
      </c>
      <c r="B645" s="454"/>
      <c r="C645" s="450"/>
      <c r="D645" s="176"/>
      <c r="E645" s="451"/>
      <c r="F645" s="176"/>
    </row>
    <row r="646" spans="1:6" s="449" customFormat="1" x14ac:dyDescent="0.25">
      <c r="A646" s="453" t="s">
        <v>425</v>
      </c>
      <c r="B646" s="454"/>
      <c r="C646" s="450"/>
      <c r="D646" s="176"/>
      <c r="E646" s="451"/>
      <c r="F646" s="176"/>
    </row>
    <row r="647" spans="1:6" s="449" customFormat="1" x14ac:dyDescent="0.25">
      <c r="A647" s="833" t="s">
        <v>449</v>
      </c>
      <c r="B647" s="834"/>
      <c r="C647" s="450"/>
      <c r="D647" s="176"/>
      <c r="E647" s="451"/>
      <c r="F647" s="176"/>
    </row>
    <row r="648" spans="1:6" s="449" customFormat="1" x14ac:dyDescent="0.25">
      <c r="A648" s="453" t="s">
        <v>426</v>
      </c>
      <c r="B648" s="454"/>
      <c r="C648" s="450"/>
      <c r="D648" s="176"/>
      <c r="E648" s="451"/>
      <c r="F648" s="176"/>
    </row>
    <row r="649" spans="1:6" s="449" customFormat="1" x14ac:dyDescent="0.25">
      <c r="A649" s="453" t="s">
        <v>427</v>
      </c>
      <c r="B649" s="454"/>
      <c r="C649" s="450"/>
      <c r="D649" s="176"/>
      <c r="E649" s="451"/>
      <c r="F649" s="176"/>
    </row>
    <row r="650" spans="1:6" s="449" customFormat="1" x14ac:dyDescent="0.25">
      <c r="A650" s="453" t="s">
        <v>428</v>
      </c>
      <c r="B650" s="454"/>
      <c r="C650" s="450"/>
      <c r="D650" s="176"/>
      <c r="E650" s="451"/>
      <c r="F650" s="176"/>
    </row>
    <row r="651" spans="1:6" s="449" customFormat="1" x14ac:dyDescent="0.25">
      <c r="A651" s="453" t="s">
        <v>429</v>
      </c>
      <c r="B651" s="454"/>
      <c r="C651" s="450"/>
      <c r="D651" s="176"/>
      <c r="E651" s="451"/>
      <c r="F651" s="176"/>
    </row>
    <row r="652" spans="1:6" s="449" customFormat="1" x14ac:dyDescent="0.25">
      <c r="A652" s="453" t="s">
        <v>430</v>
      </c>
      <c r="B652" s="454"/>
      <c r="C652" s="450"/>
      <c r="D652" s="176"/>
      <c r="E652" s="451"/>
      <c r="F652" s="176"/>
    </row>
    <row r="653" spans="1:6" s="449" customFormat="1" x14ac:dyDescent="0.25">
      <c r="A653" s="453" t="s">
        <v>431</v>
      </c>
      <c r="B653" s="454"/>
      <c r="C653" s="450"/>
      <c r="D653" s="176"/>
      <c r="E653" s="451"/>
      <c r="F653" s="176"/>
    </row>
    <row r="654" spans="1:6" s="449" customFormat="1" x14ac:dyDescent="0.25">
      <c r="A654" s="453" t="s">
        <v>432</v>
      </c>
      <c r="B654" s="454"/>
      <c r="C654" s="450"/>
      <c r="D654" s="176"/>
      <c r="E654" s="451"/>
      <c r="F654" s="176"/>
    </row>
    <row r="655" spans="1:6" s="449" customFormat="1" x14ac:dyDescent="0.25">
      <c r="A655" s="453" t="s">
        <v>433</v>
      </c>
      <c r="B655" s="454"/>
      <c r="C655" s="450"/>
      <c r="D655" s="176"/>
      <c r="E655" s="451"/>
      <c r="F655" s="176"/>
    </row>
    <row r="656" spans="1:6" s="449" customFormat="1" x14ac:dyDescent="0.25">
      <c r="A656" s="453" t="s">
        <v>421</v>
      </c>
      <c r="B656" s="454"/>
      <c r="C656" s="450"/>
      <c r="D656" s="176">
        <v>876.61</v>
      </c>
      <c r="E656" s="451"/>
      <c r="F656" s="176">
        <v>13119.65</v>
      </c>
    </row>
    <row r="657" spans="1:6" s="449" customFormat="1" x14ac:dyDescent="0.25">
      <c r="A657" s="453" t="s">
        <v>434</v>
      </c>
      <c r="B657" s="454"/>
      <c r="C657" s="450"/>
      <c r="D657" s="176"/>
      <c r="E657" s="451"/>
      <c r="F657" s="176"/>
    </row>
    <row r="658" spans="1:6" s="449" customFormat="1" x14ac:dyDescent="0.25">
      <c r="A658" s="453" t="s">
        <v>435</v>
      </c>
      <c r="B658" s="454"/>
      <c r="C658" s="450"/>
      <c r="D658" s="176"/>
      <c r="E658" s="451"/>
      <c r="F658" s="176"/>
    </row>
    <row r="659" spans="1:6" s="449" customFormat="1" x14ac:dyDescent="0.25">
      <c r="A659" s="453" t="s">
        <v>436</v>
      </c>
      <c r="B659" s="454"/>
      <c r="C659" s="450"/>
      <c r="D659" s="176"/>
      <c r="E659" s="451"/>
      <c r="F659" s="176"/>
    </row>
    <row r="660" spans="1:6" s="449" customFormat="1" x14ac:dyDescent="0.25">
      <c r="A660" s="453" t="s">
        <v>437</v>
      </c>
      <c r="B660" s="454"/>
      <c r="C660" s="450"/>
      <c r="D660" s="176"/>
      <c r="E660" s="451"/>
      <c r="F660" s="176"/>
    </row>
    <row r="661" spans="1:6" s="449" customFormat="1" x14ac:dyDescent="0.25">
      <c r="A661" s="453" t="s">
        <v>438</v>
      </c>
      <c r="B661" s="454"/>
      <c r="C661" s="450"/>
      <c r="D661" s="176"/>
      <c r="E661" s="451"/>
      <c r="F661" s="176"/>
    </row>
    <row r="662" spans="1:6" s="449" customFormat="1" x14ac:dyDescent="0.25">
      <c r="A662" s="453" t="s">
        <v>439</v>
      </c>
      <c r="B662" s="454"/>
      <c r="C662" s="450"/>
      <c r="D662" s="176"/>
      <c r="E662" s="451"/>
      <c r="F662" s="176"/>
    </row>
    <row r="663" spans="1:6" s="449" customFormat="1" x14ac:dyDescent="0.25">
      <c r="A663" s="453" t="s">
        <v>440</v>
      </c>
      <c r="B663" s="454"/>
      <c r="C663" s="450"/>
      <c r="D663" s="176"/>
      <c r="E663" s="451"/>
      <c r="F663" s="176"/>
    </row>
    <row r="664" spans="1:6" s="449" customFormat="1" x14ac:dyDescent="0.25">
      <c r="A664" s="453" t="s">
        <v>441</v>
      </c>
      <c r="B664" s="454"/>
      <c r="C664" s="450"/>
      <c r="D664" s="176"/>
      <c r="E664" s="451"/>
      <c r="F664" s="176"/>
    </row>
    <row r="665" spans="1:6" s="449" customFormat="1" x14ac:dyDescent="0.25">
      <c r="A665" s="453" t="s">
        <v>442</v>
      </c>
      <c r="B665" s="454"/>
      <c r="C665" s="450"/>
      <c r="D665" s="176"/>
      <c r="E665" s="451"/>
      <c r="F665" s="176"/>
    </row>
    <row r="666" spans="1:6" s="449" customFormat="1" x14ac:dyDescent="0.25">
      <c r="A666" s="453" t="s">
        <v>443</v>
      </c>
      <c r="B666" s="454"/>
      <c r="C666" s="450"/>
      <c r="D666" s="176"/>
      <c r="E666" s="451"/>
      <c r="F666" s="176"/>
    </row>
    <row r="667" spans="1:6" s="449" customFormat="1" x14ac:dyDescent="0.25">
      <c r="A667" s="453" t="s">
        <v>444</v>
      </c>
      <c r="B667" s="454"/>
      <c r="C667" s="450"/>
      <c r="D667" s="176"/>
      <c r="E667" s="451"/>
      <c r="F667" s="176"/>
    </row>
    <row r="668" spans="1:6" s="449" customFormat="1" x14ac:dyDescent="0.25">
      <c r="A668" s="455" t="s">
        <v>450</v>
      </c>
      <c r="B668" s="456"/>
      <c r="C668" s="450"/>
      <c r="D668" s="176"/>
      <c r="E668" s="451"/>
      <c r="F668" s="176"/>
    </row>
    <row r="669" spans="1:6" s="449" customFormat="1" x14ac:dyDescent="0.25">
      <c r="A669" s="453" t="s">
        <v>445</v>
      </c>
      <c r="B669" s="454"/>
      <c r="C669" s="450"/>
      <c r="D669" s="176"/>
      <c r="E669" s="451"/>
      <c r="F669" s="176"/>
    </row>
    <row r="670" spans="1:6" s="449" customFormat="1" x14ac:dyDescent="0.25">
      <c r="A670" s="453" t="s">
        <v>446</v>
      </c>
      <c r="B670" s="454"/>
      <c r="C670" s="450"/>
      <c r="D670" s="176"/>
      <c r="E670" s="451"/>
      <c r="F670" s="176"/>
    </row>
    <row r="671" spans="1:6" s="449" customFormat="1" x14ac:dyDescent="0.25">
      <c r="A671" s="453" t="s">
        <v>447</v>
      </c>
      <c r="B671" s="454"/>
      <c r="C671" s="450"/>
      <c r="D671" s="176"/>
      <c r="E671" s="451"/>
      <c r="F671" s="176"/>
    </row>
    <row r="672" spans="1:6" s="449" customFormat="1" ht="14.4" thickBot="1" x14ac:dyDescent="0.3">
      <c r="A672" s="453" t="s">
        <v>448</v>
      </c>
      <c r="B672" s="454"/>
      <c r="C672" s="450"/>
      <c r="D672" s="448"/>
      <c r="E672" s="451"/>
      <c r="F672" s="176"/>
    </row>
    <row r="673" spans="1:6" x14ac:dyDescent="0.25">
      <c r="A673" s="841" t="s">
        <v>395</v>
      </c>
      <c r="B673" s="456"/>
      <c r="C673" s="430"/>
      <c r="D673" s="452"/>
      <c r="E673" s="431"/>
      <c r="F673" s="176"/>
    </row>
    <row r="674" spans="1:6" ht="14.4" thickBot="1" x14ac:dyDescent="0.3">
      <c r="A674" s="842" t="s">
        <v>396</v>
      </c>
      <c r="B674" s="607"/>
      <c r="C674" s="432"/>
      <c r="D674" s="433"/>
      <c r="E674" s="434"/>
      <c r="F674" s="433">
        <v>333</v>
      </c>
    </row>
    <row r="675" spans="1:6" ht="14.4" thickBot="1" x14ac:dyDescent="0.3">
      <c r="A675" s="843" t="s">
        <v>139</v>
      </c>
      <c r="B675" s="844"/>
      <c r="C675" s="255">
        <f>C642+C673+C674</f>
        <v>0</v>
      </c>
      <c r="D675" s="255">
        <f>D642+D673+D674</f>
        <v>876.61</v>
      </c>
      <c r="E675" s="255">
        <f>E642+E673+E674</f>
        <v>0</v>
      </c>
      <c r="F675" s="255">
        <f>F642+F673+F674</f>
        <v>13452.65</v>
      </c>
    </row>
    <row r="678" spans="1:6" ht="30.6" customHeight="1" x14ac:dyDescent="0.25">
      <c r="A678" s="703" t="s">
        <v>397</v>
      </c>
      <c r="B678" s="703"/>
      <c r="C678" s="703"/>
      <c r="D678" s="703"/>
      <c r="E678" s="845"/>
      <c r="F678" s="845"/>
    </row>
    <row r="680" spans="1:6" x14ac:dyDescent="0.25">
      <c r="A680" s="821" t="s">
        <v>398</v>
      </c>
      <c r="B680" s="821"/>
      <c r="C680" s="821"/>
      <c r="D680" s="821"/>
    </row>
    <row r="681" spans="1:6" ht="14.4" thickBot="1" x14ac:dyDescent="0.3"/>
    <row r="682" spans="1:6" ht="55.8" thickBot="1" x14ac:dyDescent="0.3">
      <c r="A682" s="613" t="s">
        <v>32</v>
      </c>
      <c r="B682" s="614"/>
      <c r="C682" s="228" t="s">
        <v>399</v>
      </c>
      <c r="D682" s="228" t="s">
        <v>400</v>
      </c>
    </row>
    <row r="683" spans="1:6" ht="14.4" thickBot="1" x14ac:dyDescent="0.3">
      <c r="A683" s="835" t="s">
        <v>401</v>
      </c>
      <c r="B683" s="836"/>
      <c r="C683" s="435">
        <v>86</v>
      </c>
      <c r="D683" s="436">
        <v>80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7"/>
      <c r="C687" s="437"/>
    </row>
    <row r="688" spans="1:6" ht="55.8" thickBot="1" x14ac:dyDescent="0.3">
      <c r="A688" s="427" t="s">
        <v>403</v>
      </c>
      <c r="B688" s="428" t="s">
        <v>404</v>
      </c>
      <c r="C688" s="428" t="s">
        <v>154</v>
      </c>
      <c r="D688" s="128" t="s">
        <v>405</v>
      </c>
      <c r="E688" s="127" t="s">
        <v>406</v>
      </c>
    </row>
    <row r="689" spans="1:5" x14ac:dyDescent="0.25">
      <c r="A689" s="438" t="s">
        <v>81</v>
      </c>
      <c r="B689" s="172"/>
      <c r="C689" s="172"/>
      <c r="D689" s="439"/>
      <c r="E689" s="172"/>
    </row>
    <row r="690" spans="1:5" x14ac:dyDescent="0.25">
      <c r="A690" s="440" t="s">
        <v>82</v>
      </c>
      <c r="B690" s="145"/>
      <c r="C690" s="145"/>
      <c r="D690" s="144"/>
      <c r="E690" s="145"/>
    </row>
    <row r="691" spans="1:5" x14ac:dyDescent="0.25">
      <c r="A691" s="440" t="s">
        <v>407</v>
      </c>
      <c r="B691" s="145"/>
      <c r="C691" s="145"/>
      <c r="D691" s="144"/>
      <c r="E691" s="145"/>
    </row>
    <row r="692" spans="1:5" x14ac:dyDescent="0.25">
      <c r="A692" s="440" t="s">
        <v>408</v>
      </c>
      <c r="B692" s="145"/>
      <c r="C692" s="145"/>
      <c r="D692" s="144"/>
      <c r="E692" s="145"/>
    </row>
    <row r="693" spans="1:5" x14ac:dyDescent="0.25">
      <c r="A693" s="440" t="s">
        <v>409</v>
      </c>
      <c r="B693" s="145"/>
      <c r="C693" s="145"/>
      <c r="D693" s="144"/>
      <c r="E693" s="145"/>
    </row>
    <row r="694" spans="1:5" x14ac:dyDescent="0.25">
      <c r="A694" s="440" t="s">
        <v>410</v>
      </c>
      <c r="B694" s="145"/>
      <c r="C694" s="145"/>
      <c r="D694" s="144"/>
      <c r="E694" s="145"/>
    </row>
    <row r="695" spans="1:5" x14ac:dyDescent="0.25">
      <c r="A695" s="440" t="s">
        <v>411</v>
      </c>
      <c r="B695" s="145"/>
      <c r="C695" s="145"/>
      <c r="D695" s="144"/>
      <c r="E695" s="145"/>
    </row>
    <row r="696" spans="1:5" ht="14.4" thickBot="1" x14ac:dyDescent="0.3">
      <c r="A696" s="441" t="s">
        <v>412</v>
      </c>
      <c r="B696" s="442"/>
      <c r="C696" s="442"/>
      <c r="D696" s="443"/>
      <c r="E696" s="442"/>
    </row>
    <row r="699" spans="1:5" x14ac:dyDescent="0.25">
      <c r="A699" s="346" t="s">
        <v>413</v>
      </c>
      <c r="B699" s="444"/>
      <c r="C699" s="444"/>
      <c r="D699" s="444"/>
      <c r="E699" s="444"/>
    </row>
    <row r="700" spans="1:5" ht="14.4" thickBot="1" x14ac:dyDescent="0.3">
      <c r="B700" s="437"/>
      <c r="C700" s="437"/>
    </row>
    <row r="701" spans="1:5" ht="55.8" thickBot="1" x14ac:dyDescent="0.3">
      <c r="A701" s="427" t="s">
        <v>403</v>
      </c>
      <c r="B701" s="428" t="s">
        <v>404</v>
      </c>
      <c r="C701" s="428" t="s">
        <v>154</v>
      </c>
      <c r="D701" s="128" t="s">
        <v>414</v>
      </c>
      <c r="E701" s="127" t="s">
        <v>406</v>
      </c>
    </row>
    <row r="702" spans="1:5" x14ac:dyDescent="0.25">
      <c r="A702" s="438" t="s">
        <v>81</v>
      </c>
      <c r="B702" s="172"/>
      <c r="C702" s="172"/>
      <c r="D702" s="439"/>
      <c r="E702" s="172"/>
    </row>
    <row r="703" spans="1:5" x14ac:dyDescent="0.25">
      <c r="A703" s="440" t="s">
        <v>82</v>
      </c>
      <c r="B703" s="145"/>
      <c r="C703" s="145"/>
      <c r="D703" s="144"/>
      <c r="E703" s="145"/>
    </row>
    <row r="704" spans="1:5" x14ac:dyDescent="0.25">
      <c r="A704" s="440" t="s">
        <v>407</v>
      </c>
      <c r="B704" s="145"/>
      <c r="C704" s="145"/>
      <c r="D704" s="144"/>
      <c r="E704" s="145"/>
    </row>
    <row r="705" spans="1:7" x14ac:dyDescent="0.25">
      <c r="A705" s="440" t="s">
        <v>408</v>
      </c>
      <c r="B705" s="145"/>
      <c r="C705" s="145"/>
      <c r="D705" s="144"/>
      <c r="E705" s="145"/>
    </row>
    <row r="706" spans="1:7" x14ac:dyDescent="0.25">
      <c r="A706" s="440" t="s">
        <v>409</v>
      </c>
      <c r="B706" s="145"/>
      <c r="C706" s="145"/>
      <c r="D706" s="144"/>
      <c r="E706" s="145"/>
    </row>
    <row r="707" spans="1:7" x14ac:dyDescent="0.25">
      <c r="A707" s="440" t="s">
        <v>410</v>
      </c>
      <c r="B707" s="145"/>
      <c r="C707" s="145"/>
      <c r="D707" s="144"/>
      <c r="E707" s="145"/>
    </row>
    <row r="708" spans="1:7" x14ac:dyDescent="0.25">
      <c r="A708" s="440" t="s">
        <v>411</v>
      </c>
      <c r="B708" s="145"/>
      <c r="C708" s="145"/>
      <c r="D708" s="144"/>
      <c r="E708" s="145"/>
    </row>
    <row r="709" spans="1:7" ht="14.4" thickBot="1" x14ac:dyDescent="0.3">
      <c r="A709" s="441" t="s">
        <v>412</v>
      </c>
      <c r="B709" s="442"/>
      <c r="C709" s="442"/>
      <c r="D709" s="443"/>
      <c r="E709" s="442"/>
    </row>
    <row r="717" spans="1:7" x14ac:dyDescent="0.3">
      <c r="A717" s="445"/>
      <c r="B717" s="445"/>
      <c r="C717" s="837"/>
      <c r="D717" s="838"/>
      <c r="E717" s="445"/>
      <c r="F717" s="445"/>
    </row>
    <row r="718" spans="1:7" x14ac:dyDescent="0.3">
      <c r="A718" s="446" t="s">
        <v>415</v>
      </c>
      <c r="B718" s="446"/>
      <c r="C718" s="837">
        <v>44620</v>
      </c>
      <c r="D718" s="838"/>
      <c r="E718" s="446"/>
      <c r="F718" s="839" t="s">
        <v>416</v>
      </c>
      <c r="G718" s="839"/>
    </row>
    <row r="719" spans="1:7" x14ac:dyDescent="0.3">
      <c r="A719" s="446" t="s">
        <v>417</v>
      </c>
      <c r="B719" s="207"/>
      <c r="C719" s="839" t="s">
        <v>418</v>
      </c>
      <c r="D719" s="840"/>
      <c r="E719" s="446"/>
      <c r="F719" s="839" t="s">
        <v>419</v>
      </c>
      <c r="G719" s="839"/>
    </row>
  </sheetData>
  <customSheetViews>
    <customSheetView guid="{3A6C814E-58BD-485B-8C46-22741518EB01}" showPageBreaks="1" topLeftCell="A559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 topLeftCell="B32">
      <selection activeCell="S32" sqref="S3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&amp;C&amp;"-,Standardowy"Szkoła Podstawowa nr 210 im. Bohaterów Pawiaka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&amp;C&amp;"-,Standardowy"Szkoła Podstawowa nr 210 im. Bohaterów Pawiaka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&amp;C&amp;"-,Standardowy"Szkoła Podstawowa nr 210 im. Bohaterów Pawiaka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34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&amp;C&amp;"-,Standardowy"Szkoła Podstawowa nr 210 im. Bohaterów Pawiaka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0">
      <selection activeCell="F590" sqref="F5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H576" sqref="H57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&amp;C&amp;"-,Standardowy"Szkoła Podstawowa nr 210 im. Bohaterów Pawiaka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 fitToPage="1" topLeftCell="A350">
      <selection activeCell="J389" sqref="A353:J38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10" orientation="landscape" r:id="rId11"/>
      <headerFooter>
        <oddHeader>&amp;C&amp;"-,Standardowy"Szkoła Podstawowa nr 210 im. Bohaterów Pawiaka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&amp;C&amp;"-,Standardowy"Szkoła Podstawowa nr 210 im. Bohaterów Pawiaka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&amp;C&amp;"-,Standardowy"Szkoła Podstawowa nr 210 im. Bohaterów Pawiaka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&amp;C&amp;"-,Standardowy"Szkoła Podstawowa nr 210 im. Bohaterów Pawiaka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&amp;C&amp;"-,Standardowy"Szkoła Podstawowa nr 210 im. Bohaterów Pawiaka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&amp;C&amp;"-,Standardowy"Szkoła Podstawowa nr 210 im. Bohaterów Pawiaka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&amp;C&amp;"-,Standardowy"Szkoła Podstawowa nr 210 im. Bohaterów Pawiaka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 topLeftCell="A7">
      <selection activeCell="G7" sqref="G7:G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&amp;C&amp;"-,Standardowy"Szkoła Podstawowa nr 210 im. Bohaterów Pawiaka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&amp;C&amp;"-,Standardowy"Szkoła Podstawowa nr 210 im. Bohaterów Pawiaka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&amp;C&amp;"-,Standardowy"Szkoła Podstawowa nr 210 im. Bohaterów Pawiaka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&amp;C&amp;"-,Standardowy"Szkoła Podstawowa nr 210 im. Bohaterów Pawiaka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&amp;C&amp;"-,Standardowy"Szkoła Podstawowa nr 210 im. Bohaterów Pawiaka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&amp;C&amp;"-,Standardowy"Szkoła Podstawowa nr 210 im. Bohaterów Pawiaka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&amp;C&amp;"-,Standardowy"Szkoła Podstawowa nr 210 im. Bohaterów Pawiaka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&amp;C&amp;"-,Standardowy"Szkoła Podstawowa nr 210 im. Bohaterów Pawiaka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&amp;C&amp;"-,Standardowy"Szkoła Podstawowa nr 210 im. Bohaterów Pawiaka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&amp;C&amp;"-,Standardowy"Szkoła Podstawowa nr 210 im. Bohaterów Pawiaka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&amp;C&amp;"-,Standardowy"Szkoła Podstawowa nr 210 im. Bohaterów Pawiaka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&amp;C&amp;"-,Standardowy"Szkoła Podstawowa nr 210 im. Bohaterów Pawiaka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2022-04-22T09:24:35Z</dcterms:modified>
</cp:coreProperties>
</file>